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ertas" sheetId="1" state="visible" r:id="rId1"/>
    <sheet xmlns:r="http://schemas.openxmlformats.org/officeDocument/2006/relationships" name="Resumen" sheetId="2" state="visible" r:id="rId2"/>
    <sheet xmlns:r="http://schemas.openxmlformats.org/officeDocument/2006/relationships" name="Instrucciones" sheetId="3" state="visible" r:id="rId3"/>
  </sheets>
  <definedNames>
    <definedName name="_xlnm._FilterDatabase" localSheetId="0" hidden="1">'Ofertas'!$A$1:$AG$101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#.##0,00 &quot;€&quot;"/>
    <numFmt numFmtId="166" formatCode="0,00%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6"/>
    </font>
    <font>
      <name val="Calibri"/>
      <b val="1"/>
      <color rgb="000F172A"/>
      <sz val="12"/>
    </font>
  </fonts>
  <fills count="12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C8102E"/>
      </patternFill>
    </fill>
    <fill>
      <patternFill patternType="solid">
        <fgColor rgb="001E293B"/>
      </patternFill>
    </fill>
    <fill>
      <patternFill patternType="solid">
        <fgColor rgb="00E6FFFB"/>
      </patternFill>
    </fill>
    <fill>
      <patternFill patternType="solid">
        <fgColor rgb="0016A34A"/>
      </patternFill>
    </fill>
    <fill>
      <patternFill patternType="solid">
        <fgColor rgb="00DC2626"/>
      </patternFill>
    </fill>
    <fill>
      <patternFill patternType="solid">
        <fgColor rgb="00FEF3C7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164" fontId="2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165" fontId="2" fillId="3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right" vertical="center"/>
    </xf>
    <xf numFmtId="1" fontId="2" fillId="3" borderId="1" applyAlignment="1" pivotButton="0" quotePrefix="0" xfId="0">
      <alignment horizontal="center" vertical="center" wrapText="1"/>
    </xf>
    <xf numFmtId="165" fontId="2" fillId="4" borderId="1" applyAlignment="1" pivotButton="0" quotePrefix="0" xfId="0">
      <alignment horizontal="right" vertical="center"/>
    </xf>
    <xf numFmtId="1" fontId="2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166" fontId="2" fillId="5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right" vertical="center"/>
    </xf>
    <xf numFmtId="1" fontId="2" fillId="5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0" fontId="1" fillId="7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0" fontId="4" fillId="8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right" vertical="center"/>
    </xf>
    <xf numFmtId="166" fontId="4" fillId="8" borderId="1" applyAlignment="1" pivotButton="0" quotePrefix="0" xfId="0">
      <alignment horizontal="right" vertical="center"/>
    </xf>
    <xf numFmtId="165" fontId="4" fillId="8" borderId="1" applyAlignment="1" pivotButton="0" quotePrefix="0" xfId="0">
      <alignment horizontal="right" vertical="center"/>
    </xf>
    <xf numFmtId="0" fontId="1" fillId="6" borderId="1" applyAlignment="1" pivotButton="0" quotePrefix="0" xfId="0">
      <alignment horizontal="center" vertical="center" wrapText="1"/>
    </xf>
    <xf numFmtId="0" fontId="2" fillId="8" borderId="1" applyAlignment="1" pivotButton="0" quotePrefix="0" xfId="0">
      <alignment horizontal="left" vertical="center" wrapText="1"/>
    </xf>
    <xf numFmtId="165" fontId="2" fillId="8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0" fillId="9" borderId="1" pivotButton="0" quotePrefix="0" xfId="0"/>
    <xf numFmtId="0" fontId="0" fillId="10" borderId="1" pivotButton="0" quotePrefix="0" xfId="0"/>
    <xf numFmtId="0" fontId="0" fillId="11" borderId="1" pivotButton="0" quotePrefix="0" xfId="0"/>
    <xf numFmtId="164" fontId="2" fillId="3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4">
    <dxf>
      <font>
        <name val="Calibri"/>
        <b val="1"/>
        <color rgb="00FFFFFF"/>
        <sz val="11"/>
      </font>
      <fill>
        <patternFill patternType="solid">
          <fgColor rgb="0016A34A"/>
        </patternFill>
      </fill>
    </dxf>
    <dxf>
      <font>
        <name val="Calibri"/>
        <b val="1"/>
        <color rgb="00FFFFFF"/>
        <sz val="11"/>
      </font>
      <fill>
        <patternFill patternType="solid">
          <fgColor rgb="00DC2626"/>
        </patternFill>
      </fill>
    </dxf>
    <dxf>
      <font>
        <name val="Calibri"/>
        <b val="1"/>
        <color rgb="0092400E"/>
        <sz val="10"/>
      </font>
      <fill>
        <patternFill patternType="solid">
          <fgColor rgb="00FEF3C7"/>
        </patternFill>
      </fill>
    </dxf>
    <dxf>
      <font>
        <name val="Calibri"/>
        <b val="1"/>
        <color rgb="00FFFFFF"/>
        <sz val="11"/>
      </font>
      <fill>
        <patternFill patternType="solid">
          <fgColor rgb="0022C55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Número de ofertas por estado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'Resumen'!E2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'Resumen'!$D$3:$D$10</f>
            </numRef>
          </cat>
          <val>
            <numRef>
              <f>'Resumen'!$E$3:$E$10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Número de ofertas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Estado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Distribución por resultado</a:t>
            </a:r>
          </a:p>
        </rich>
      </tx>
    </title>
    <plotArea>
      <pieChart>
        <varyColors val="1"/>
        <ser>
          <idx val="0"/>
          <order val="0"/>
          <tx>
            <strRef>
              <f>'Resumen'!H2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'Resumen'!$G$3:$G$6</f>
            </numRef>
          </cat>
          <val>
            <numRef>
              <f>'Resumen'!$H$3:$H$6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Precio anunciado frente a última propuesta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'Resumen'!B33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'Resumen'!$A$34:$A$133</f>
            </numRef>
          </cat>
          <val>
            <numRef>
              <f>'Resumen'!$B$34:$B$133</f>
            </numRef>
          </val>
        </ser>
        <ser>
          <idx val="1"/>
          <order val="1"/>
          <tx>
            <strRef>
              <f>'Resumen'!C33</f>
            </strRef>
          </tx>
          <spPr>
            <a:solidFill xmlns:a="http://schemas.openxmlformats.org/drawingml/2006/main">
              <a:srgbClr val="C8102E"/>
            </a:solidFill>
            <a:ln xmlns:a="http://schemas.openxmlformats.org/drawingml/2006/main">
              <a:prstDash val="solid"/>
            </a:ln>
          </spPr>
          <cat>
            <numRef>
              <f>'Resumen'!$A$34:$A$133</f>
            </numRef>
          </cat>
          <val>
            <numRef>
              <f>'Resumen'!$C$34:$C$133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Inmueble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Importe (€)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3</col>
      <colOff>0</colOff>
      <row>13</row>
      <rowOff>0</rowOff>
    </from>
    <ext cx="46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12</col>
      <colOff>0</colOff>
      <row>13</row>
      <rowOff>0</rowOff>
    </from>
    <ext cx="39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4</col>
      <colOff>0</colOff>
      <row>30</row>
      <rowOff>0</rowOff>
    </from>
    <ext cx="6480000" cy="360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ablaOfertas" displayName="TablaOfertas" ref="A1:AG101" headerRowCount="1">
  <autoFilter ref="A1:AG101"/>
  <tableColumns count="33">
    <tableColumn id="1" name="ID oferta"/>
    <tableColumn id="2" name="Fecha de recepción"/>
    <tableColumn id="3" name="Estado"/>
    <tableColumn id="4" name="Nombre comprador"/>
    <tableColumn id="5" name="NIF"/>
    <tableColumn id="6" name="Teléfono"/>
    <tableColumn id="7" name="Email"/>
    <tableColumn id="8" name="Inmueble"/>
    <tableColumn id="9" name="Dirección"/>
    <tableColumn id="10" name="Referencia catastral"/>
    <tableColumn id="11" name="Tipo de operación"/>
    <tableColumn id="12" name="Precio anunciado"/>
    <tableColumn id="13" name="Oferta inicial"/>
    <tableColumn id="14" name="% oferta sobre precio anunciado"/>
    <tableColumn id="15" name="Fecha contraoferta"/>
    <tableColumn id="16" name="Importe contraoferta"/>
    <tableColumn id="17" name="Nº de ronda"/>
    <tableColumn id="18" name="Última propuesta"/>
    <tableColumn id="19" name="% descuento final"/>
    <tableColumn id="20" name="Financiación"/>
    <tableColumn id="21" name="Importe financiado"/>
    <tableColumn id="22" name="% financiación"/>
    <tableColumn id="23" name="Fecha límite de respuesta"/>
    <tableColumn id="24" name="Fecha de decisión"/>
    <tableColumn id="25" name="Resultado"/>
    <tableColumn id="26" name="Motivo de rechazo o retirada"/>
    <tableColumn id="27" name="Agente responsable"/>
    <tableColumn id="28" name="Próxima acción"/>
    <tableColumn id="29" name="Fecha próxima acción"/>
    <tableColumn id="30" name="Observaciones"/>
    <tableColumn id="31" name="Días en negociación"/>
    <tableColumn id="32" name="Alerta de seguimiento"/>
    <tableColumn id="33" name="Valoración automática del marge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6" customWidth="1" min="2" max="2"/>
    <col width="24" customWidth="1" min="3" max="3"/>
    <col width="22" customWidth="1" min="4" max="4"/>
    <col width="14" customWidth="1" min="5" max="5"/>
    <col width="16" customWidth="1" min="6" max="6"/>
    <col width="28" customWidth="1" min="7" max="7"/>
    <col width="29" customWidth="1" min="8" max="8"/>
    <col width="39" customWidth="1" min="9" max="9"/>
    <col width="26" customWidth="1" min="10" max="10"/>
    <col width="31" customWidth="1" min="11" max="11"/>
    <col width="17" customWidth="1" min="12" max="12"/>
    <col width="17" customWidth="1" min="13" max="13"/>
    <col width="18" customWidth="1" min="14" max="14"/>
    <col width="17" customWidth="1" min="15" max="15"/>
    <col width="19" customWidth="1" min="16" max="16"/>
    <col width="12" customWidth="1" min="17" max="17"/>
    <col width="18" customWidth="1" min="18" max="18"/>
    <col width="17" customWidth="1" min="19" max="19"/>
    <col width="23" customWidth="1" min="20" max="20"/>
    <col width="18" customWidth="1" min="21" max="21"/>
    <col width="16" customWidth="1" min="22" max="22"/>
    <col width="19" customWidth="1" min="23" max="23"/>
    <col width="17" customWidth="1" min="24" max="24"/>
    <col width="16" customWidth="1" min="25" max="25"/>
    <col width="31" customWidth="1" min="26" max="26"/>
    <col width="21" customWidth="1" min="27" max="27"/>
    <col width="28" customWidth="1" min="28" max="28"/>
    <col width="19" customWidth="1" min="29" max="29"/>
    <col width="36" customWidth="1" min="30" max="30"/>
    <col width="18" customWidth="1" min="31" max="31"/>
    <col width="20" customWidth="1" min="32" max="32"/>
    <col width="21" customWidth="1" min="33" max="33"/>
  </cols>
  <sheetData>
    <row r="1" ht="34" customHeight="1">
      <c r="A1" s="1" t="inlineStr">
        <is>
          <t>ID oferta</t>
        </is>
      </c>
      <c r="B1" s="1" t="inlineStr">
        <is>
          <t>Fecha de recepción</t>
        </is>
      </c>
      <c r="C1" s="1" t="inlineStr">
        <is>
          <t>Estado</t>
        </is>
      </c>
      <c r="D1" s="1" t="inlineStr">
        <is>
          <t>Nombre comprador</t>
        </is>
      </c>
      <c r="E1" s="1" t="inlineStr">
        <is>
          <t>NIF</t>
        </is>
      </c>
      <c r="F1" s="1" t="inlineStr">
        <is>
          <t>Teléfono</t>
        </is>
      </c>
      <c r="G1" s="1" t="inlineStr">
        <is>
          <t>Email</t>
        </is>
      </c>
      <c r="H1" s="1" t="inlineStr">
        <is>
          <t>Inmueble</t>
        </is>
      </c>
      <c r="I1" s="1" t="inlineStr">
        <is>
          <t>Dirección</t>
        </is>
      </c>
      <c r="J1" s="1" t="inlineStr">
        <is>
          <t>Referencia catastral</t>
        </is>
      </c>
      <c r="K1" s="1" t="inlineStr">
        <is>
          <t>Tipo de operación</t>
        </is>
      </c>
      <c r="L1" s="1" t="inlineStr">
        <is>
          <t>Precio anunciado</t>
        </is>
      </c>
      <c r="M1" s="1" t="inlineStr">
        <is>
          <t>Oferta inicial</t>
        </is>
      </c>
      <c r="N1" s="1" t="inlineStr">
        <is>
          <t>% oferta sobre precio anunciado</t>
        </is>
      </c>
      <c r="O1" s="1" t="inlineStr">
        <is>
          <t>Fecha contraoferta</t>
        </is>
      </c>
      <c r="P1" s="1" t="inlineStr">
        <is>
          <t>Importe contraoferta</t>
        </is>
      </c>
      <c r="Q1" s="1" t="inlineStr">
        <is>
          <t>Nº de ronda</t>
        </is>
      </c>
      <c r="R1" s="1" t="inlineStr">
        <is>
          <t>Última propuesta</t>
        </is>
      </c>
      <c r="S1" s="1" t="inlineStr">
        <is>
          <t>% descuento final</t>
        </is>
      </c>
      <c r="T1" s="1" t="inlineStr">
        <is>
          <t>Financiación</t>
        </is>
      </c>
      <c r="U1" s="1" t="inlineStr">
        <is>
          <t>Importe financiado</t>
        </is>
      </c>
      <c r="V1" s="1" t="inlineStr">
        <is>
          <t>% financiación</t>
        </is>
      </c>
      <c r="W1" s="1" t="inlineStr">
        <is>
          <t>Fecha límite de respuesta</t>
        </is>
      </c>
      <c r="X1" s="1" t="inlineStr">
        <is>
          <t>Fecha de decisión</t>
        </is>
      </c>
      <c r="Y1" s="1" t="inlineStr">
        <is>
          <t>Resultado</t>
        </is>
      </c>
      <c r="Z1" s="1" t="inlineStr">
        <is>
          <t>Motivo de rechazo o retirada</t>
        </is>
      </c>
      <c r="AA1" s="1" t="inlineStr">
        <is>
          <t>Agente responsable</t>
        </is>
      </c>
      <c r="AB1" s="1" t="inlineStr">
        <is>
          <t>Próxima acción</t>
        </is>
      </c>
      <c r="AC1" s="1" t="inlineStr">
        <is>
          <t>Fecha próxima acción</t>
        </is>
      </c>
      <c r="AD1" s="1" t="inlineStr">
        <is>
          <t>Observaciones</t>
        </is>
      </c>
      <c r="AE1" s="1" t="inlineStr">
        <is>
          <t>Días en negociación</t>
        </is>
      </c>
      <c r="AF1" s="1" t="inlineStr">
        <is>
          <t>Alerta de seguimiento</t>
        </is>
      </c>
      <c r="AG1" s="1" t="inlineStr">
        <is>
          <t>Valoración automática del margen</t>
        </is>
      </c>
    </row>
    <row r="2" ht="32" customHeight="1">
      <c r="A2" s="2" t="inlineStr">
        <is>
          <t>OF-2026-001</t>
        </is>
      </c>
      <c r="B2" s="31" t="n">
        <v>46084</v>
      </c>
      <c r="C2" s="2" t="inlineStr">
        <is>
          <t>Aceptada</t>
        </is>
      </c>
      <c r="D2" s="4" t="inlineStr">
        <is>
          <t>María García</t>
        </is>
      </c>
      <c r="E2" s="2" t="inlineStr">
        <is>
          <t>12345678Z</t>
        </is>
      </c>
      <c r="F2" s="2" t="inlineStr">
        <is>
          <t>612345678</t>
        </is>
      </c>
      <c r="G2" s="4" t="inlineStr">
        <is>
          <t>maria.garcia@email.es</t>
        </is>
      </c>
      <c r="H2" s="4" t="inlineStr">
        <is>
          <t>Piso 3 dormitorios</t>
        </is>
      </c>
      <c r="I2" s="4" t="inlineStr">
        <is>
          <t>Calle Mayor 12, 3ºB, Madrid</t>
        </is>
      </c>
      <c r="J2" s="2" t="inlineStr">
        <is>
          <t>9876543VK3797S0001AB</t>
        </is>
      </c>
      <c r="K2" s="2" t="inlineStr">
        <is>
          <t>Compraventa vivienda usada</t>
        </is>
      </c>
      <c r="L2" s="5" t="n">
        <v>425000</v>
      </c>
      <c r="M2" s="5" t="n">
        <v>408000</v>
      </c>
      <c r="N2" s="6">
        <f>IF(A2="","",IFERROR(M2/L2,0))</f>
        <v/>
      </c>
      <c r="O2" s="31" t="n">
        <v>46089</v>
      </c>
      <c r="P2" s="5" t="n">
        <v>416000</v>
      </c>
      <c r="Q2" s="7" t="n">
        <v>2</v>
      </c>
      <c r="R2" s="8">
        <f>IF(A2="","",IF(P2&lt;&gt;"",P2,M2))</f>
        <v/>
      </c>
      <c r="S2" s="6">
        <f>IF(A2="","",IF(OR(L2="",R2=""),"",IFERROR((L2-R2)/L2,0)))</f>
        <v/>
      </c>
      <c r="T2" s="2" t="inlineStr">
        <is>
          <t>Hipoteca preconcedida</t>
        </is>
      </c>
      <c r="U2" s="5" t="n">
        <v>290000</v>
      </c>
      <c r="V2" s="6">
        <f>IF(A2="","",IF(OR(U2="",R2=""),"",IFERROR(U2/R2,0)))</f>
        <v/>
      </c>
      <c r="W2" s="31" t="n">
        <v>46096</v>
      </c>
      <c r="X2" s="31" t="n">
        <v>46093</v>
      </c>
      <c r="Y2" s="2" t="inlineStr">
        <is>
          <t>Aceptada</t>
        </is>
      </c>
      <c r="Z2" s="4" t="inlineStr"/>
      <c r="AA2" s="2" t="inlineStr">
        <is>
          <t>Elena Romero</t>
        </is>
      </c>
      <c r="AB2" s="4" t="inlineStr">
        <is>
          <t>Preparar contrato de arras</t>
        </is>
      </c>
      <c r="AC2" s="31" t="n">
        <v>46286</v>
      </c>
      <c r="AD2" s="4" t="inlineStr">
        <is>
          <t>Propietario autoriza la aceptación condicionada a arras.</t>
        </is>
      </c>
      <c r="AE2" s="9">
        <f>IF(B2="","",IF(X2&lt;&gt;"",X2-B2,TODAY()-B2))</f>
        <v/>
      </c>
      <c r="AF2" s="10">
        <f>IF(A2="","",IF(Y2&lt;&gt;"Pendiente","OK",IF(AC2="","Sin fecha",IF(AC2&lt;TODAY(),"URGENTE",IF(AC2-TODAY()&lt;=3,"Próxima","OK")))))</f>
        <v/>
      </c>
      <c r="AG2" s="10">
        <f>IF(A2="","",IF(OR(L2="",R2=""),"",IF(R2&gt;=L2*0.98,"Alta",IF(R2&gt;=L2*0.95,"Media","Baja"))))</f>
        <v/>
      </c>
    </row>
    <row r="3" ht="32" customHeight="1">
      <c r="A3" s="2" t="inlineStr">
        <is>
          <t>OF-2026-002</t>
        </is>
      </c>
      <c r="B3" s="31" t="n">
        <v>46126</v>
      </c>
      <c r="C3" s="2" t="inlineStr">
        <is>
          <t>En negociación</t>
        </is>
      </c>
      <c r="D3" s="4" t="inlineStr">
        <is>
          <t>Antonio López</t>
        </is>
      </c>
      <c r="E3" s="2" t="inlineStr">
        <is>
          <t>23456789D</t>
        </is>
      </c>
      <c r="F3" s="2" t="inlineStr">
        <is>
          <t>623456789</t>
        </is>
      </c>
      <c r="G3" s="4" t="inlineStr">
        <is>
          <t>antonio.lopez@email.es</t>
        </is>
      </c>
      <c r="H3" s="4" t="inlineStr">
        <is>
          <t>Ático con terraza</t>
        </is>
      </c>
      <c r="I3" s="4" t="inlineStr">
        <is>
          <t>Av. Diagonal 405, Barcelona</t>
        </is>
      </c>
      <c r="J3" s="2" t="inlineStr">
        <is>
          <t>6543210DF2864N0002CD</t>
        </is>
      </c>
      <c r="K3" s="2" t="inlineStr">
        <is>
          <t>Compraventa vivienda usada</t>
        </is>
      </c>
      <c r="L3" s="5" t="n">
        <v>385000</v>
      </c>
      <c r="M3" s="5" t="n">
        <v>350000</v>
      </c>
      <c r="N3" s="11">
        <f>IF(A3="","",IFERROR(M3/L3,0))</f>
        <v/>
      </c>
      <c r="O3" s="31" t="n">
        <v>46132</v>
      </c>
      <c r="P3" s="5" t="n">
        <v>370000</v>
      </c>
      <c r="Q3" s="7" t="n">
        <v>2</v>
      </c>
      <c r="R3" s="12">
        <f>IF(A3="","",IF(P3&lt;&gt;"",P3,M3))</f>
        <v/>
      </c>
      <c r="S3" s="11">
        <f>IF(A3="","",IF(OR(L3="",R3=""),"",IFERROR((L3-R3)/L3,0)))</f>
        <v/>
      </c>
      <c r="T3" s="2" t="inlineStr">
        <is>
          <t>Hipoteca pendiente</t>
        </is>
      </c>
      <c r="U3" s="5" t="n">
        <v>285000</v>
      </c>
      <c r="V3" s="11">
        <f>IF(A3="","",IF(OR(U3="",R3=""),"",IFERROR(U3/R3,0)))</f>
        <v/>
      </c>
      <c r="W3" s="31" t="n">
        <v>46140</v>
      </c>
      <c r="X3" s="31" t="n"/>
      <c r="Y3" s="2" t="inlineStr">
        <is>
          <t>Pendiente</t>
        </is>
      </c>
      <c r="Z3" s="4" t="inlineStr"/>
      <c r="AA3" s="2" t="inlineStr">
        <is>
          <t>David Pérez</t>
        </is>
      </c>
      <c r="AB3" s="4" t="inlineStr">
        <is>
          <t>Llamar al comprador</t>
        </is>
      </c>
      <c r="AC3" s="31" t="n">
        <v>46274</v>
      </c>
      <c r="AD3" s="4" t="inlineStr">
        <is>
          <t>Pendiente de confirmación de tasación bancaria.</t>
        </is>
      </c>
      <c r="AE3" s="13">
        <f>IF(B3="","",IF(X3&lt;&gt;"",X3-B3,TODAY()-B3))</f>
        <v/>
      </c>
      <c r="AF3" s="14">
        <f>IF(A3="","",IF(Y3&lt;&gt;"Pendiente","OK",IF(AC3="","Sin fecha",IF(AC3&lt;TODAY(),"URGENTE",IF(AC3-TODAY()&lt;=3,"Próxima","OK")))))</f>
        <v/>
      </c>
      <c r="AG3" s="14">
        <f>IF(A3="","",IF(OR(L3="",R3=""),"",IF(R3&gt;=L3*0.98,"Alta",IF(R3&gt;=L3*0.95,"Media","Baja"))))</f>
        <v/>
      </c>
    </row>
    <row r="4" ht="32" customHeight="1">
      <c r="A4" s="2" t="inlineStr">
        <is>
          <t>OF-2026-003</t>
        </is>
      </c>
      <c r="B4" s="31" t="n">
        <v>46164</v>
      </c>
      <c r="C4" s="2" t="inlineStr">
        <is>
          <t>Rechazada</t>
        </is>
      </c>
      <c r="D4" s="4" t="inlineStr">
        <is>
          <t>Carmen Ruiz</t>
        </is>
      </c>
      <c r="E4" s="2" t="inlineStr">
        <is>
          <t>34567890V</t>
        </is>
      </c>
      <c r="F4" s="2" t="inlineStr">
        <is>
          <t>634567890</t>
        </is>
      </c>
      <c r="G4" s="4" t="inlineStr">
        <is>
          <t>carmen.ruiz@email.es</t>
        </is>
      </c>
      <c r="H4" s="4" t="inlineStr">
        <is>
          <t>Local comercial</t>
        </is>
      </c>
      <c r="I4" s="4" t="inlineStr">
        <is>
          <t>Calle Sierpes 8, Sevilla</t>
        </is>
      </c>
      <c r="J4" s="2" t="inlineStr">
        <is>
          <t>1234567TG4413P0003EF</t>
        </is>
      </c>
      <c r="K4" s="2" t="inlineStr">
        <is>
          <t>Local</t>
        </is>
      </c>
      <c r="L4" s="5" t="n">
        <v>265000</v>
      </c>
      <c r="M4" s="5" t="n">
        <v>236000</v>
      </c>
      <c r="N4" s="6">
        <f>IF(A4="","",IFERROR(M4/L4,0))</f>
        <v/>
      </c>
      <c r="O4" s="31" t="n">
        <v>46169</v>
      </c>
      <c r="P4" s="5" t="n">
        <v>255000</v>
      </c>
      <c r="Q4" s="7" t="n">
        <v>1</v>
      </c>
      <c r="R4" s="8">
        <f>IF(A4="","",IF(P4&lt;&gt;"",P4,M4))</f>
        <v/>
      </c>
      <c r="S4" s="6">
        <f>IF(A4="","",IF(OR(L4="",R4=""),"",IFERROR((L4-R4)/L4,0)))</f>
        <v/>
      </c>
      <c r="T4" s="2" t="inlineStr">
        <is>
          <t>Recursos propios</t>
        </is>
      </c>
      <c r="U4" s="5" t="n">
        <v>0</v>
      </c>
      <c r="V4" s="6">
        <f>IF(A4="","",IF(OR(U4="",R4=""),"",IFERROR(U4/R4,0)))</f>
        <v/>
      </c>
      <c r="W4" s="31" t="n">
        <v>46175</v>
      </c>
      <c r="X4" s="31" t="n">
        <v>46172</v>
      </c>
      <c r="Y4" s="2" t="inlineStr">
        <is>
          <t>Rechazada</t>
        </is>
      </c>
      <c r="Z4" s="4" t="inlineStr">
        <is>
          <t>Importe final inferior al mínimo autorizado.</t>
        </is>
      </c>
      <c r="AA4" s="2" t="inlineStr">
        <is>
          <t>Elena Romero</t>
        </is>
      </c>
      <c r="AB4" s="4" t="inlineStr">
        <is>
          <t>Archivar expediente</t>
        </is>
      </c>
      <c r="AC4" s="31" t="n">
        <v>46282</v>
      </c>
      <c r="AD4" s="4" t="inlineStr">
        <is>
          <t>El propietario mantiene el precio mínimo de venta.</t>
        </is>
      </c>
      <c r="AE4" s="9">
        <f>IF(B4="","",IF(X4&lt;&gt;"",X4-B4,TODAY()-B4))</f>
        <v/>
      </c>
      <c r="AF4" s="10">
        <f>IF(A4="","",IF(Y4&lt;&gt;"Pendiente","OK",IF(AC4="","Sin fecha",IF(AC4&lt;TODAY(),"URGENTE",IF(AC4-TODAY()&lt;=3,"Próxima","OK")))))</f>
        <v/>
      </c>
      <c r="AG4" s="10">
        <f>IF(A4="","",IF(OR(L4="",R4=""),"",IF(R4&gt;=L4*0.98,"Alta",IF(R4&gt;=L4*0.95,"Media","Baja"))))</f>
        <v/>
      </c>
    </row>
    <row r="5" ht="32" customHeight="1">
      <c r="A5" s="2" t="inlineStr">
        <is>
          <t>OF-2026-004</t>
        </is>
      </c>
      <c r="B5" s="31" t="n">
        <v>46181</v>
      </c>
      <c r="C5" s="2" t="inlineStr">
        <is>
          <t>En negociación</t>
        </is>
      </c>
      <c r="D5" s="4" t="inlineStr">
        <is>
          <t>José Martínez</t>
        </is>
      </c>
      <c r="E5" s="2" t="inlineStr">
        <is>
          <t>45678901G</t>
        </is>
      </c>
      <c r="F5" s="2" t="inlineStr">
        <is>
          <t>645678901</t>
        </is>
      </c>
      <c r="G5" s="4" t="inlineStr">
        <is>
          <t>jose.martinez@email.es</t>
        </is>
      </c>
      <c r="H5" s="4" t="inlineStr">
        <is>
          <t>Vivienda con garaje</t>
        </is>
      </c>
      <c r="I5" s="4" t="inlineStr">
        <is>
          <t>Calle Colón 22, Valencia</t>
        </is>
      </c>
      <c r="J5" s="2" t="inlineStr">
        <is>
          <t>7654321YJ2745Q0004GH</t>
        </is>
      </c>
      <c r="K5" s="2" t="inlineStr">
        <is>
          <t>Compraventa vivienda usada</t>
        </is>
      </c>
      <c r="L5" s="5" t="n">
        <v>310000</v>
      </c>
      <c r="M5" s="5" t="n">
        <v>294000</v>
      </c>
      <c r="N5" s="11">
        <f>IF(A5="","",IFERROR(M5/L5,0))</f>
        <v/>
      </c>
      <c r="O5" s="31" t="n">
        <v>46186</v>
      </c>
      <c r="P5" s="5" t="n">
        <v>302000</v>
      </c>
      <c r="Q5" s="7" t="n">
        <v>2</v>
      </c>
      <c r="R5" s="12">
        <f>IF(A5="","",IF(P5&lt;&gt;"",P5,M5))</f>
        <v/>
      </c>
      <c r="S5" s="11">
        <f>IF(A5="","",IF(OR(L5="",R5=""),"",IFERROR((L5-R5)/L5,0)))</f>
        <v/>
      </c>
      <c r="T5" s="2" t="inlineStr">
        <is>
          <t>Mixta</t>
        </is>
      </c>
      <c r="U5" s="5" t="n">
        <v>205000</v>
      </c>
      <c r="V5" s="11">
        <f>IF(A5="","",IF(OR(U5="",R5=""),"",IFERROR(U5/R5,0)))</f>
        <v/>
      </c>
      <c r="W5" s="31" t="n">
        <v>46193</v>
      </c>
      <c r="X5" s="31" t="n"/>
      <c r="Y5" s="2" t="inlineStr">
        <is>
          <t>Pendiente</t>
        </is>
      </c>
      <c r="Z5" s="4" t="inlineStr"/>
      <c r="AA5" s="2" t="inlineStr">
        <is>
          <t>Sofía Martín</t>
        </is>
      </c>
      <c r="AB5" s="4" t="inlineStr">
        <is>
          <t>Solicitar justificante financiero</t>
        </is>
      </c>
      <c r="AC5" s="31" t="n">
        <v>46279</v>
      </c>
      <c r="AD5" s="4" t="inlineStr">
        <is>
          <t>Comprador solicita incluir una plaza de garaje en la operación.</t>
        </is>
      </c>
      <c r="AE5" s="13">
        <f>IF(B5="","",IF(X5&lt;&gt;"",X5-B5,TODAY()-B5))</f>
        <v/>
      </c>
      <c r="AF5" s="14">
        <f>IF(A5="","",IF(Y5&lt;&gt;"Pendiente","OK",IF(AC5="","Sin fecha",IF(AC5&lt;TODAY(),"URGENTE",IF(AC5-TODAY()&lt;=3,"Próxima","OK")))))</f>
        <v/>
      </c>
      <c r="AG5" s="14">
        <f>IF(A5="","",IF(OR(L5="",R5=""),"",IF(R5&gt;=L5*0.98,"Alta",IF(R5&gt;=L5*0.95,"Media","Baja"))))</f>
        <v/>
      </c>
    </row>
    <row r="6" ht="32" customHeight="1">
      <c r="A6" s="2" t="inlineStr">
        <is>
          <t>OF-2026-005</t>
        </is>
      </c>
      <c r="B6" s="31" t="n">
        <v>46204</v>
      </c>
      <c r="C6" s="2" t="inlineStr">
        <is>
          <t>Aceptada</t>
        </is>
      </c>
      <c r="D6" s="4" t="inlineStr">
        <is>
          <t>Laura Fernández</t>
        </is>
      </c>
      <c r="E6" s="2" t="inlineStr">
        <is>
          <t>56789012B</t>
        </is>
      </c>
      <c r="F6" s="2" t="inlineStr">
        <is>
          <t>656789012</t>
        </is>
      </c>
      <c r="G6" s="4" t="inlineStr">
        <is>
          <t>laura.fernandez@email.es</t>
        </is>
      </c>
      <c r="H6" s="4" t="inlineStr">
        <is>
          <t>Chalet adosado</t>
        </is>
      </c>
      <c r="I6" s="4" t="inlineStr">
        <is>
          <t>Calle Larios 18, Málaga</t>
        </is>
      </c>
      <c r="J6" s="2" t="inlineStr">
        <is>
          <t>5432109UF6587R0005JK</t>
        </is>
      </c>
      <c r="K6" s="2" t="inlineStr">
        <is>
          <t>Compraventa vivienda usada</t>
        </is>
      </c>
      <c r="L6" s="5" t="n">
        <v>345000</v>
      </c>
      <c r="M6" s="5" t="n">
        <v>331000</v>
      </c>
      <c r="N6" s="6">
        <f>IF(A6="","",IFERROR(M6/L6,0))</f>
        <v/>
      </c>
      <c r="O6" s="31" t="n">
        <v>46208</v>
      </c>
      <c r="P6" s="5" t="n">
        <v>340000</v>
      </c>
      <c r="Q6" s="7" t="n">
        <v>1</v>
      </c>
      <c r="R6" s="8">
        <f>IF(A6="","",IF(P6&lt;&gt;"",P6,M6))</f>
        <v/>
      </c>
      <c r="S6" s="6">
        <f>IF(A6="","",IF(OR(L6="",R6=""),"",IFERROR((L6-R6)/L6,0)))</f>
        <v/>
      </c>
      <c r="T6" s="2" t="inlineStr">
        <is>
          <t>Hipoteca preconcedida</t>
        </is>
      </c>
      <c r="U6" s="5" t="n">
        <v>238000</v>
      </c>
      <c r="V6" s="6">
        <f>IF(A6="","",IF(OR(U6="",R6=""),"",IFERROR(U6/R6,0)))</f>
        <v/>
      </c>
      <c r="W6" s="31" t="n">
        <v>46213</v>
      </c>
      <c r="X6" s="31" t="n">
        <v>46210</v>
      </c>
      <c r="Y6" s="2" t="inlineStr">
        <is>
          <t>Aceptada</t>
        </is>
      </c>
      <c r="Z6" s="4" t="inlineStr"/>
      <c r="AA6" s="2" t="inlineStr">
        <is>
          <t>David Pérez</t>
        </is>
      </c>
      <c r="AB6" s="4" t="inlineStr">
        <is>
          <t>Coordinar firma de arras</t>
        </is>
      </c>
      <c r="AC6" s="31" t="n">
        <v>46282</v>
      </c>
      <c r="AD6" s="4" t="inlineStr">
        <is>
          <t>Documentación de financiación revisada por la agencia.</t>
        </is>
      </c>
      <c r="AE6" s="9">
        <f>IF(B6="","",IF(X6&lt;&gt;"",X6-B6,TODAY()-B6))</f>
        <v/>
      </c>
      <c r="AF6" s="10">
        <f>IF(A6="","",IF(Y6&lt;&gt;"Pendiente","OK",IF(AC6="","Sin fecha",IF(AC6&lt;TODAY(),"URGENTE",IF(AC6-TODAY()&lt;=3,"Próxima","OK")))))</f>
        <v/>
      </c>
      <c r="AG6" s="10">
        <f>IF(A6="","",IF(OR(L6="",R6=""),"",IF(R6&gt;=L6*0.98,"Alta",IF(R6&gt;=L6*0.95,"Media","Baja"))))</f>
        <v/>
      </c>
    </row>
    <row r="7" ht="32" customHeight="1">
      <c r="A7" s="2" t="inlineStr">
        <is>
          <t>OF-2026-006</t>
        </is>
      </c>
      <c r="B7" s="31" t="n">
        <v>46220</v>
      </c>
      <c r="C7" s="2" t="inlineStr">
        <is>
          <t>Retirada</t>
        </is>
      </c>
      <c r="D7" s="4" t="inlineStr">
        <is>
          <t>Manuel Sánchez</t>
        </is>
      </c>
      <c r="E7" s="2" t="inlineStr">
        <is>
          <t>67890123H</t>
        </is>
      </c>
      <c r="F7" s="2" t="inlineStr">
        <is>
          <t>667890123</t>
        </is>
      </c>
      <c r="G7" s="4" t="inlineStr">
        <is>
          <t>manuel.sanchez@email.es</t>
        </is>
      </c>
      <c r="H7" s="4" t="inlineStr">
        <is>
          <t>Plaza de garaje</t>
        </is>
      </c>
      <c r="I7" s="4" t="inlineStr">
        <is>
          <t>Paseo Independencia 24, Zaragoza</t>
        </is>
      </c>
      <c r="J7" s="2" t="inlineStr">
        <is>
          <t>3210987XM1928S0006LM</t>
        </is>
      </c>
      <c r="K7" s="2" t="inlineStr">
        <is>
          <t>Garaje</t>
        </is>
      </c>
      <c r="L7" s="5" t="n">
        <v>145000</v>
      </c>
      <c r="M7" s="5" t="n">
        <v>132000</v>
      </c>
      <c r="N7" s="11">
        <f>IF(A7="","",IFERROR(M7/L7,0))</f>
        <v/>
      </c>
      <c r="O7" s="31" t="n"/>
      <c r="P7" s="5" t="n"/>
      <c r="Q7" s="7" t="n">
        <v>0</v>
      </c>
      <c r="R7" s="12">
        <f>IF(A7="","",IF(P7&lt;&gt;"",P7,M7))</f>
        <v/>
      </c>
      <c r="S7" s="11">
        <f>IF(A7="","",IF(OR(L7="",R7=""),"",IFERROR((L7-R7)/L7,0)))</f>
        <v/>
      </c>
      <c r="T7" s="2" t="inlineStr">
        <is>
          <t>Recursos propios</t>
        </is>
      </c>
      <c r="U7" s="5" t="n">
        <v>0</v>
      </c>
      <c r="V7" s="11">
        <f>IF(A7="","",IF(OR(U7="",R7=""),"",IFERROR(U7/R7,0)))</f>
        <v/>
      </c>
      <c r="W7" s="31" t="n">
        <v>46227</v>
      </c>
      <c r="X7" s="31" t="n">
        <v>46225</v>
      </c>
      <c r="Y7" s="2" t="inlineStr">
        <is>
          <t>Retirada</t>
        </is>
      </c>
      <c r="Z7" s="4" t="inlineStr">
        <is>
          <t>El comprador comunica retirada por cambio de residencia.</t>
        </is>
      </c>
      <c r="AA7" s="2" t="inlineStr">
        <is>
          <t>Sofía Martín</t>
        </is>
      </c>
      <c r="AB7" s="4" t="inlineStr">
        <is>
          <t>Confirmar retirada por escrito</t>
        </is>
      </c>
      <c r="AC7" s="31" t="n">
        <v>46277</v>
      </c>
      <c r="AD7" s="4" t="inlineStr">
        <is>
          <t>No se llegó a remitir contraoferta.</t>
        </is>
      </c>
      <c r="AE7" s="13">
        <f>IF(B7="","",IF(X7&lt;&gt;"",X7-B7,TODAY()-B7))</f>
        <v/>
      </c>
      <c r="AF7" s="14">
        <f>IF(A7="","",IF(Y7&lt;&gt;"Pendiente","OK",IF(AC7="","Sin fecha",IF(AC7&lt;TODAY(),"URGENTE",IF(AC7-TODAY()&lt;=3,"Próxima","OK")))))</f>
        <v/>
      </c>
      <c r="AG7" s="14">
        <f>IF(A7="","",IF(OR(L7="",R7=""),"",IF(R7&gt;=L7*0.98,"Alta",IF(R7&gt;=L7*0.95,"Media","Baja"))))</f>
        <v/>
      </c>
    </row>
    <row r="8" ht="32" customHeight="1">
      <c r="A8" s="2" t="inlineStr">
        <is>
          <t>OF-2026-007</t>
        </is>
      </c>
      <c r="B8" s="31" t="n">
        <v>46239</v>
      </c>
      <c r="C8" s="2" t="inlineStr">
        <is>
          <t>En negociación</t>
        </is>
      </c>
      <c r="D8" s="4" t="inlineStr">
        <is>
          <t>Ana Torres</t>
        </is>
      </c>
      <c r="E8" s="2" t="inlineStr">
        <is>
          <t>78901234L</t>
        </is>
      </c>
      <c r="F8" s="2" t="inlineStr">
        <is>
          <t>678901234</t>
        </is>
      </c>
      <c r="G8" s="4" t="inlineStr">
        <is>
          <t>ana.torres@email.es</t>
        </is>
      </c>
      <c r="H8" s="4" t="inlineStr">
        <is>
          <t>Piso reformado</t>
        </is>
      </c>
      <c r="I8" s="4" t="inlineStr">
        <is>
          <t>Calle de Alcalá 146, Madrid</t>
        </is>
      </c>
      <c r="J8" s="2" t="inlineStr">
        <is>
          <t>8765432VK4786T0007NP</t>
        </is>
      </c>
      <c r="K8" s="2" t="inlineStr">
        <is>
          <t>Compraventa vivienda usada</t>
        </is>
      </c>
      <c r="L8" s="5" t="n">
        <v>225000</v>
      </c>
      <c r="M8" s="5" t="n">
        <v>211500</v>
      </c>
      <c r="N8" s="6">
        <f>IF(A8="","",IFERROR(M8/L8,0))</f>
        <v/>
      </c>
      <c r="O8" s="31" t="n">
        <v>46243</v>
      </c>
      <c r="P8" s="5" t="n">
        <v>218000</v>
      </c>
      <c r="Q8" s="7" t="n">
        <v>2</v>
      </c>
      <c r="R8" s="8">
        <f>IF(A8="","",IF(P8&lt;&gt;"",P8,M8))</f>
        <v/>
      </c>
      <c r="S8" s="6">
        <f>IF(A8="","",IF(OR(L8="",R8=""),"",IFERROR((L8-R8)/L8,0)))</f>
        <v/>
      </c>
      <c r="T8" s="2" t="inlineStr">
        <is>
          <t>Hipoteca pendiente</t>
        </is>
      </c>
      <c r="U8" s="5" t="n">
        <v>160000</v>
      </c>
      <c r="V8" s="6">
        <f>IF(A8="","",IF(OR(U8="",R8=""),"",IFERROR(U8/R8,0)))</f>
        <v/>
      </c>
      <c r="W8" s="31" t="n">
        <v>46250</v>
      </c>
      <c r="X8" s="31" t="n"/>
      <c r="Y8" s="2" t="inlineStr">
        <is>
          <t>Pendiente</t>
        </is>
      </c>
      <c r="Z8" s="4" t="inlineStr"/>
      <c r="AA8" s="2" t="inlineStr">
        <is>
          <t>Elena Romero</t>
        </is>
      </c>
      <c r="AB8" s="4" t="inlineStr">
        <is>
          <t>Revisar límite con propietario</t>
        </is>
      </c>
      <c r="AC8" s="31" t="n">
        <v>46271</v>
      </c>
      <c r="AD8" s="4" t="inlineStr">
        <is>
          <t>La parte compradora solicita respuesta a la mejora presentada.</t>
        </is>
      </c>
      <c r="AE8" s="9">
        <f>IF(B8="","",IF(X8&lt;&gt;"",X8-B8,TODAY()-B8))</f>
        <v/>
      </c>
      <c r="AF8" s="10">
        <f>IF(A8="","",IF(Y8&lt;&gt;"Pendiente","OK",IF(AC8="","Sin fecha",IF(AC8&lt;TODAY(),"URGENTE",IF(AC8-TODAY()&lt;=3,"Próxima","OK")))))</f>
        <v/>
      </c>
      <c r="AG8" s="10">
        <f>IF(A8="","",IF(OR(L8="",R8=""),"",IF(R8&gt;=L8*0.98,"Alta",IF(R8&gt;=L8*0.95,"Media","Baja"))))</f>
        <v/>
      </c>
    </row>
    <row r="9" ht="32" customHeight="1">
      <c r="A9" s="2" t="inlineStr">
        <is>
          <t>OF-2026-008</t>
        </is>
      </c>
      <c r="B9" s="31" t="n">
        <v>46256</v>
      </c>
      <c r="C9" s="2" t="inlineStr">
        <is>
          <t>Pendiente de comprador</t>
        </is>
      </c>
      <c r="D9" s="4" t="inlineStr">
        <is>
          <t>Pablo Moreno</t>
        </is>
      </c>
      <c r="E9" s="2" t="inlineStr">
        <is>
          <t>89012345E</t>
        </is>
      </c>
      <c r="F9" s="2" t="inlineStr">
        <is>
          <t>689012345</t>
        </is>
      </c>
      <c r="G9" s="4" t="inlineStr">
        <is>
          <t>pablo.moreno@email.es</t>
        </is>
      </c>
      <c r="H9" s="4" t="inlineStr">
        <is>
          <t>Apartamento céntrico</t>
        </is>
      </c>
      <c r="I9" s="4" t="inlineStr">
        <is>
          <t>Gran Vía 58, Barcelona</t>
        </is>
      </c>
      <c r="J9" s="2" t="inlineStr">
        <is>
          <t>1098765DF2864U0008QR</t>
        </is>
      </c>
      <c r="K9" s="2" t="inlineStr">
        <is>
          <t>Compraventa obra nueva</t>
        </is>
      </c>
      <c r="L9" s="5" t="n">
        <v>195000</v>
      </c>
      <c r="M9" s="5" t="n">
        <v>187000</v>
      </c>
      <c r="N9" s="11">
        <f>IF(A9="","",IFERROR(M9/L9,0))</f>
        <v/>
      </c>
      <c r="O9" s="31" t="n">
        <v>46261</v>
      </c>
      <c r="P9" s="5" t="n">
        <v>190000</v>
      </c>
      <c r="Q9" s="7" t="n">
        <v>1</v>
      </c>
      <c r="R9" s="12">
        <f>IF(A9="","",IF(P9&lt;&gt;"",P9,M9))</f>
        <v/>
      </c>
      <c r="S9" s="11">
        <f>IF(A9="","",IF(OR(L9="",R9=""),"",IFERROR((L9-R9)/L9,0)))</f>
        <v/>
      </c>
      <c r="T9" s="2" t="inlineStr">
        <is>
          <t>Mixta</t>
        </is>
      </c>
      <c r="U9" s="5" t="n">
        <v>110000</v>
      </c>
      <c r="V9" s="11">
        <f>IF(A9="","",IF(OR(U9="",R9=""),"",IFERROR(U9/R9,0)))</f>
        <v/>
      </c>
      <c r="W9" s="31" t="n">
        <v>46268</v>
      </c>
      <c r="X9" s="31" t="n"/>
      <c r="Y9" s="2" t="inlineStr">
        <is>
          <t>Pendiente</t>
        </is>
      </c>
      <c r="Z9" s="4" t="inlineStr"/>
      <c r="AA9" s="2" t="inlineStr">
        <is>
          <t>David Pérez</t>
        </is>
      </c>
      <c r="AB9" s="4" t="inlineStr">
        <is>
          <t>Enviar recordatorio</t>
        </is>
      </c>
      <c r="AC9" s="31" t="n">
        <v>46273</v>
      </c>
      <c r="AD9" s="4" t="inlineStr">
        <is>
          <t>Contraoferta enviada; pendiente de confirmación por email.</t>
        </is>
      </c>
      <c r="AE9" s="13">
        <f>IF(B9="","",IF(X9&lt;&gt;"",X9-B9,TODAY()-B9))</f>
        <v/>
      </c>
      <c r="AF9" s="14">
        <f>IF(A9="","",IF(Y9&lt;&gt;"Pendiente","OK",IF(AC9="","Sin fecha",IF(AC9&lt;TODAY(),"URGENTE",IF(AC9-TODAY()&lt;=3,"Próxima","OK")))))</f>
        <v/>
      </c>
      <c r="AG9" s="14">
        <f>IF(A9="","",IF(OR(L9="",R9=""),"",IF(R9&gt;=L9*0.98,"Alta",IF(R9&gt;=L9*0.95,"Media","Baja"))))</f>
        <v/>
      </c>
    </row>
    <row r="10" ht="32" customHeight="1">
      <c r="A10" s="2" t="inlineStr">
        <is>
          <t>OF-2026-009</t>
        </is>
      </c>
      <c r="B10" s="31" t="n">
        <v>46269</v>
      </c>
      <c r="C10" s="2" t="inlineStr">
        <is>
          <t>Rechazada</t>
        </is>
      </c>
      <c r="D10" s="4" t="inlineStr">
        <is>
          <t>Lucía Navarro</t>
        </is>
      </c>
      <c r="E10" s="2" t="inlineStr">
        <is>
          <t>90123456M</t>
        </is>
      </c>
      <c r="F10" s="2" t="inlineStr">
        <is>
          <t>699012345</t>
        </is>
      </c>
      <c r="G10" s="4" t="inlineStr">
        <is>
          <t>lucia.navarro@email.es</t>
        </is>
      </c>
      <c r="H10" s="4" t="inlineStr">
        <is>
          <t>Vivienda familiar</t>
        </is>
      </c>
      <c r="I10" s="4" t="inlineStr">
        <is>
          <t>Avenida de la Constitución 35, Sevilla</t>
        </is>
      </c>
      <c r="J10" s="2" t="inlineStr">
        <is>
          <t>2109876TG4413V0009ST</t>
        </is>
      </c>
      <c r="K10" s="2" t="inlineStr">
        <is>
          <t>Compraventa vivienda usada</t>
        </is>
      </c>
      <c r="L10" s="5" t="n">
        <v>275000</v>
      </c>
      <c r="M10" s="5" t="n">
        <v>245000</v>
      </c>
      <c r="N10" s="6">
        <f>IF(A10="","",IFERROR(M10/L10,0))</f>
        <v/>
      </c>
      <c r="O10" s="31" t="n">
        <v>46270</v>
      </c>
      <c r="P10" s="5" t="n">
        <v>264000</v>
      </c>
      <c r="Q10" s="7" t="n">
        <v>1</v>
      </c>
      <c r="R10" s="8">
        <f>IF(A10="","",IF(P10&lt;&gt;"",P10,M10))</f>
        <v/>
      </c>
      <c r="S10" s="6">
        <f>IF(A10="","",IF(OR(L10="",R10=""),"",IFERROR((L10-R10)/L10,0)))</f>
        <v/>
      </c>
      <c r="T10" s="2" t="inlineStr">
        <is>
          <t>Hipoteca preconcedida</t>
        </is>
      </c>
      <c r="U10" s="5" t="n">
        <v>175000</v>
      </c>
      <c r="V10" s="6">
        <f>IF(A10="","",IF(OR(U10="",R10=""),"",IFERROR(U10/R10,0)))</f>
        <v/>
      </c>
      <c r="W10" s="31" t="n">
        <v>46272</v>
      </c>
      <c r="X10" s="31" t="n">
        <v>46271</v>
      </c>
      <c r="Y10" s="2" t="inlineStr">
        <is>
          <t>Rechazada</t>
        </is>
      </c>
      <c r="Z10" s="4" t="inlineStr">
        <is>
          <t>La financiación no cubre la aportación requerida.</t>
        </is>
      </c>
      <c r="AA10" s="2" t="inlineStr">
        <is>
          <t>Sofía Martín</t>
        </is>
      </c>
      <c r="AB10" s="4" t="inlineStr">
        <is>
          <t>Comunicar cierre</t>
        </is>
      </c>
      <c r="AC10" s="31" t="n">
        <v>46276</v>
      </c>
      <c r="AD10" s="4" t="inlineStr">
        <is>
          <t>Se recomienda conservar el contacto para futuras oportunidades.</t>
        </is>
      </c>
      <c r="AE10" s="9">
        <f>IF(B10="","",IF(X10&lt;&gt;"",X10-B10,TODAY()-B10))</f>
        <v/>
      </c>
      <c r="AF10" s="10">
        <f>IF(A10="","",IF(Y10&lt;&gt;"Pendiente","OK",IF(AC10="","Sin fecha",IF(AC10&lt;TODAY(),"URGENTE",IF(AC10-TODAY()&lt;=3,"Próxima","OK")))))</f>
        <v/>
      </c>
      <c r="AG10" s="10">
        <f>IF(A10="","",IF(OR(L10="",R10=""),"",IF(R10&gt;=L10*0.98,"Alta",IF(R10&gt;=L10*0.95,"Media","Baja"))))</f>
        <v/>
      </c>
    </row>
    <row r="11" ht="32" customHeight="1">
      <c r="A11" s="2" t="n"/>
      <c r="B11" s="31" t="n"/>
      <c r="C11" s="2" t="n"/>
      <c r="D11" s="4" t="n"/>
      <c r="E11" s="2" t="n"/>
      <c r="F11" s="2" t="n"/>
      <c r="G11" s="4" t="n"/>
      <c r="H11" s="4" t="n"/>
      <c r="I11" s="4" t="n"/>
      <c r="J11" s="2" t="n"/>
      <c r="K11" s="2" t="n"/>
      <c r="L11" s="5" t="n"/>
      <c r="M11" s="5" t="n"/>
      <c r="N11" s="11">
        <f>IF(A11="","",IFERROR(M11/L11,0))</f>
        <v/>
      </c>
      <c r="O11" s="31" t="n"/>
      <c r="P11" s="5" t="n"/>
      <c r="Q11" s="7" t="n"/>
      <c r="R11" s="12">
        <f>IF(A11="","",IF(P11&lt;&gt;"",P11,M11))</f>
        <v/>
      </c>
      <c r="S11" s="11">
        <f>IF(A11="","",IF(OR(L11="",R11=""),"",IFERROR((L11-R11)/L11,0)))</f>
        <v/>
      </c>
      <c r="T11" s="2" t="n"/>
      <c r="U11" s="5" t="n"/>
      <c r="V11" s="11">
        <f>IF(A11="","",IF(OR(U11="",R11=""),"",IFERROR(U11/R11,0)))</f>
        <v/>
      </c>
      <c r="W11" s="31" t="n"/>
      <c r="X11" s="31" t="n"/>
      <c r="Y11" s="2" t="n"/>
      <c r="Z11" s="4" t="n"/>
      <c r="AA11" s="2" t="n"/>
      <c r="AB11" s="4" t="n"/>
      <c r="AC11" s="31" t="n"/>
      <c r="AD11" s="4" t="n"/>
      <c r="AE11" s="13">
        <f>IF(B11="","",IF(X11&lt;&gt;"",X11-B11,TODAY()-B11))</f>
        <v/>
      </c>
      <c r="AF11" s="14">
        <f>IF(A11="","",IF(Y11&lt;&gt;"Pendiente","OK",IF(AC11="","Sin fecha",IF(AC11&lt;TODAY(),"URGENTE",IF(AC11-TODAY()&lt;=3,"Próxima","OK")))))</f>
        <v/>
      </c>
      <c r="AG11" s="14">
        <f>IF(A11="","",IF(OR(L11="",R11=""),"",IF(R11&gt;=L11*0.98,"Alta",IF(R11&gt;=L11*0.95,"Media","Baja"))))</f>
        <v/>
      </c>
    </row>
    <row r="12" ht="32" customHeight="1">
      <c r="A12" s="2" t="n"/>
      <c r="B12" s="31" t="n"/>
      <c r="C12" s="2" t="n"/>
      <c r="D12" s="4" t="n"/>
      <c r="E12" s="2" t="n"/>
      <c r="F12" s="2" t="n"/>
      <c r="G12" s="4" t="n"/>
      <c r="H12" s="4" t="n"/>
      <c r="I12" s="4" t="n"/>
      <c r="J12" s="2" t="n"/>
      <c r="K12" s="2" t="n"/>
      <c r="L12" s="5" t="n"/>
      <c r="M12" s="5" t="n"/>
      <c r="N12" s="6">
        <f>IF(A12="","",IFERROR(M12/L12,0))</f>
        <v/>
      </c>
      <c r="O12" s="31" t="n"/>
      <c r="P12" s="5" t="n"/>
      <c r="Q12" s="7" t="n"/>
      <c r="R12" s="8">
        <f>IF(A12="","",IF(P12&lt;&gt;"",P12,M12))</f>
        <v/>
      </c>
      <c r="S12" s="6">
        <f>IF(A12="","",IF(OR(L12="",R12=""),"",IFERROR((L12-R12)/L12,0)))</f>
        <v/>
      </c>
      <c r="T12" s="2" t="n"/>
      <c r="U12" s="5" t="n"/>
      <c r="V12" s="6">
        <f>IF(A12="","",IF(OR(U12="",R12=""),"",IFERROR(U12/R12,0)))</f>
        <v/>
      </c>
      <c r="W12" s="31" t="n"/>
      <c r="X12" s="31" t="n"/>
      <c r="Y12" s="2" t="n"/>
      <c r="Z12" s="4" t="n"/>
      <c r="AA12" s="2" t="n"/>
      <c r="AB12" s="4" t="n"/>
      <c r="AC12" s="31" t="n"/>
      <c r="AD12" s="4" t="n"/>
      <c r="AE12" s="9">
        <f>IF(B12="","",IF(X12&lt;&gt;"",X12-B12,TODAY()-B12))</f>
        <v/>
      </c>
      <c r="AF12" s="10">
        <f>IF(A12="","",IF(Y12&lt;&gt;"Pendiente","OK",IF(AC12="","Sin fecha",IF(AC12&lt;TODAY(),"URGENTE",IF(AC12-TODAY()&lt;=3,"Próxima","OK")))))</f>
        <v/>
      </c>
      <c r="AG12" s="10">
        <f>IF(A12="","",IF(OR(L12="",R12=""),"",IF(R12&gt;=L12*0.98,"Alta",IF(R12&gt;=L12*0.95,"Media","Baja"))))</f>
        <v/>
      </c>
    </row>
    <row r="13" ht="32" customHeight="1">
      <c r="A13" s="2" t="n"/>
      <c r="B13" s="31" t="n"/>
      <c r="C13" s="2" t="n"/>
      <c r="D13" s="4" t="n"/>
      <c r="E13" s="2" t="n"/>
      <c r="F13" s="2" t="n"/>
      <c r="G13" s="4" t="n"/>
      <c r="H13" s="4" t="n"/>
      <c r="I13" s="4" t="n"/>
      <c r="J13" s="2" t="n"/>
      <c r="K13" s="2" t="n"/>
      <c r="L13" s="5" t="n"/>
      <c r="M13" s="5" t="n"/>
      <c r="N13" s="11">
        <f>IF(A13="","",IFERROR(M13/L13,0))</f>
        <v/>
      </c>
      <c r="O13" s="31" t="n"/>
      <c r="P13" s="5" t="n"/>
      <c r="Q13" s="7" t="n"/>
      <c r="R13" s="12">
        <f>IF(A13="","",IF(P13&lt;&gt;"",P13,M13))</f>
        <v/>
      </c>
      <c r="S13" s="11">
        <f>IF(A13="","",IF(OR(L13="",R13=""),"",IFERROR((L13-R13)/L13,0)))</f>
        <v/>
      </c>
      <c r="T13" s="2" t="n"/>
      <c r="U13" s="5" t="n"/>
      <c r="V13" s="11">
        <f>IF(A13="","",IF(OR(U13="",R13=""),"",IFERROR(U13/R13,0)))</f>
        <v/>
      </c>
      <c r="W13" s="31" t="n"/>
      <c r="X13" s="31" t="n"/>
      <c r="Y13" s="2" t="n"/>
      <c r="Z13" s="4" t="n"/>
      <c r="AA13" s="2" t="n"/>
      <c r="AB13" s="4" t="n"/>
      <c r="AC13" s="31" t="n"/>
      <c r="AD13" s="4" t="n"/>
      <c r="AE13" s="13">
        <f>IF(B13="","",IF(X13&lt;&gt;"",X13-B13,TODAY()-B13))</f>
        <v/>
      </c>
      <c r="AF13" s="14">
        <f>IF(A13="","",IF(Y13&lt;&gt;"Pendiente","OK",IF(AC13="","Sin fecha",IF(AC13&lt;TODAY(),"URGENTE",IF(AC13-TODAY()&lt;=3,"Próxima","OK")))))</f>
        <v/>
      </c>
      <c r="AG13" s="14">
        <f>IF(A13="","",IF(OR(L13="",R13=""),"",IF(R13&gt;=L13*0.98,"Alta",IF(R13&gt;=L13*0.95,"Media","Baja"))))</f>
        <v/>
      </c>
    </row>
    <row r="14" ht="32" customHeight="1">
      <c r="A14" s="2" t="n"/>
      <c r="B14" s="31" t="n"/>
      <c r="C14" s="2" t="n"/>
      <c r="D14" s="4" t="n"/>
      <c r="E14" s="2" t="n"/>
      <c r="F14" s="2" t="n"/>
      <c r="G14" s="4" t="n"/>
      <c r="H14" s="4" t="n"/>
      <c r="I14" s="4" t="n"/>
      <c r="J14" s="2" t="n"/>
      <c r="K14" s="2" t="n"/>
      <c r="L14" s="5" t="n"/>
      <c r="M14" s="5" t="n"/>
      <c r="N14" s="6">
        <f>IF(A14="","",IFERROR(M14/L14,0))</f>
        <v/>
      </c>
      <c r="O14" s="31" t="n"/>
      <c r="P14" s="5" t="n"/>
      <c r="Q14" s="7" t="n"/>
      <c r="R14" s="8">
        <f>IF(A14="","",IF(P14&lt;&gt;"",P14,M14))</f>
        <v/>
      </c>
      <c r="S14" s="6">
        <f>IF(A14="","",IF(OR(L14="",R14=""),"",IFERROR((L14-R14)/L14,0)))</f>
        <v/>
      </c>
      <c r="T14" s="2" t="n"/>
      <c r="U14" s="5" t="n"/>
      <c r="V14" s="6">
        <f>IF(A14="","",IF(OR(U14="",R14=""),"",IFERROR(U14/R14,0)))</f>
        <v/>
      </c>
      <c r="W14" s="31" t="n"/>
      <c r="X14" s="31" t="n"/>
      <c r="Y14" s="2" t="n"/>
      <c r="Z14" s="4" t="n"/>
      <c r="AA14" s="2" t="n"/>
      <c r="AB14" s="4" t="n"/>
      <c r="AC14" s="31" t="n"/>
      <c r="AD14" s="4" t="n"/>
      <c r="AE14" s="9">
        <f>IF(B14="","",IF(X14&lt;&gt;"",X14-B14,TODAY()-B14))</f>
        <v/>
      </c>
      <c r="AF14" s="10">
        <f>IF(A14="","",IF(Y14&lt;&gt;"Pendiente","OK",IF(AC14="","Sin fecha",IF(AC14&lt;TODAY(),"URGENTE",IF(AC14-TODAY()&lt;=3,"Próxima","OK")))))</f>
        <v/>
      </c>
      <c r="AG14" s="10">
        <f>IF(A14="","",IF(OR(L14="",R14=""),"",IF(R14&gt;=L14*0.98,"Alta",IF(R14&gt;=L14*0.95,"Media","Baja"))))</f>
        <v/>
      </c>
    </row>
    <row r="15" ht="32" customHeight="1">
      <c r="A15" s="2" t="n"/>
      <c r="B15" s="31" t="n"/>
      <c r="C15" s="2" t="n"/>
      <c r="D15" s="4" t="n"/>
      <c r="E15" s="2" t="n"/>
      <c r="F15" s="2" t="n"/>
      <c r="G15" s="4" t="n"/>
      <c r="H15" s="4" t="n"/>
      <c r="I15" s="4" t="n"/>
      <c r="J15" s="2" t="n"/>
      <c r="K15" s="2" t="n"/>
      <c r="L15" s="5" t="n"/>
      <c r="M15" s="5" t="n"/>
      <c r="N15" s="11">
        <f>IF(A15="","",IFERROR(M15/L15,0))</f>
        <v/>
      </c>
      <c r="O15" s="31" t="n"/>
      <c r="P15" s="5" t="n"/>
      <c r="Q15" s="7" t="n"/>
      <c r="R15" s="12">
        <f>IF(A15="","",IF(P15&lt;&gt;"",P15,M15))</f>
        <v/>
      </c>
      <c r="S15" s="11">
        <f>IF(A15="","",IF(OR(L15="",R15=""),"",IFERROR((L15-R15)/L15,0)))</f>
        <v/>
      </c>
      <c r="T15" s="2" t="n"/>
      <c r="U15" s="5" t="n"/>
      <c r="V15" s="11">
        <f>IF(A15="","",IF(OR(U15="",R15=""),"",IFERROR(U15/R15,0)))</f>
        <v/>
      </c>
      <c r="W15" s="31" t="n"/>
      <c r="X15" s="31" t="n"/>
      <c r="Y15" s="2" t="n"/>
      <c r="Z15" s="4" t="n"/>
      <c r="AA15" s="2" t="n"/>
      <c r="AB15" s="4" t="n"/>
      <c r="AC15" s="31" t="n"/>
      <c r="AD15" s="4" t="n"/>
      <c r="AE15" s="13">
        <f>IF(B15="","",IF(X15&lt;&gt;"",X15-B15,TODAY()-B15))</f>
        <v/>
      </c>
      <c r="AF15" s="14">
        <f>IF(A15="","",IF(Y15&lt;&gt;"Pendiente","OK",IF(AC15="","Sin fecha",IF(AC15&lt;TODAY(),"URGENTE",IF(AC15-TODAY()&lt;=3,"Próxima","OK")))))</f>
        <v/>
      </c>
      <c r="AG15" s="14">
        <f>IF(A15="","",IF(OR(L15="",R15=""),"",IF(R15&gt;=L15*0.98,"Alta",IF(R15&gt;=L15*0.95,"Media","Baja"))))</f>
        <v/>
      </c>
    </row>
    <row r="16" ht="32" customHeight="1">
      <c r="A16" s="2" t="n"/>
      <c r="B16" s="31" t="n"/>
      <c r="C16" s="2" t="n"/>
      <c r="D16" s="4" t="n"/>
      <c r="E16" s="2" t="n"/>
      <c r="F16" s="2" t="n"/>
      <c r="G16" s="4" t="n"/>
      <c r="H16" s="4" t="n"/>
      <c r="I16" s="4" t="n"/>
      <c r="J16" s="2" t="n"/>
      <c r="K16" s="2" t="n"/>
      <c r="L16" s="5" t="n"/>
      <c r="M16" s="5" t="n"/>
      <c r="N16" s="6">
        <f>IF(A16="","",IFERROR(M16/L16,0))</f>
        <v/>
      </c>
      <c r="O16" s="31" t="n"/>
      <c r="P16" s="5" t="n"/>
      <c r="Q16" s="7" t="n"/>
      <c r="R16" s="8">
        <f>IF(A16="","",IF(P16&lt;&gt;"",P16,M16))</f>
        <v/>
      </c>
      <c r="S16" s="6">
        <f>IF(A16="","",IF(OR(L16="",R16=""),"",IFERROR((L16-R16)/L16,0)))</f>
        <v/>
      </c>
      <c r="T16" s="2" t="n"/>
      <c r="U16" s="5" t="n"/>
      <c r="V16" s="6">
        <f>IF(A16="","",IF(OR(U16="",R16=""),"",IFERROR(U16/R16,0)))</f>
        <v/>
      </c>
      <c r="W16" s="31" t="n"/>
      <c r="X16" s="31" t="n"/>
      <c r="Y16" s="2" t="n"/>
      <c r="Z16" s="4" t="n"/>
      <c r="AA16" s="2" t="n"/>
      <c r="AB16" s="4" t="n"/>
      <c r="AC16" s="31" t="n"/>
      <c r="AD16" s="4" t="n"/>
      <c r="AE16" s="9">
        <f>IF(B16="","",IF(X16&lt;&gt;"",X16-B16,TODAY()-B16))</f>
        <v/>
      </c>
      <c r="AF16" s="10">
        <f>IF(A16="","",IF(Y16&lt;&gt;"Pendiente","OK",IF(AC16="","Sin fecha",IF(AC16&lt;TODAY(),"URGENTE",IF(AC16-TODAY()&lt;=3,"Próxima","OK")))))</f>
        <v/>
      </c>
      <c r="AG16" s="10">
        <f>IF(A16="","",IF(OR(L16="",R16=""),"",IF(R16&gt;=L16*0.98,"Alta",IF(R16&gt;=L16*0.95,"Media","Baja"))))</f>
        <v/>
      </c>
    </row>
    <row r="17" ht="32" customHeight="1">
      <c r="A17" s="2" t="n"/>
      <c r="B17" s="31" t="n"/>
      <c r="C17" s="2" t="n"/>
      <c r="D17" s="4" t="n"/>
      <c r="E17" s="2" t="n"/>
      <c r="F17" s="2" t="n"/>
      <c r="G17" s="4" t="n"/>
      <c r="H17" s="4" t="n"/>
      <c r="I17" s="4" t="n"/>
      <c r="J17" s="2" t="n"/>
      <c r="K17" s="2" t="n"/>
      <c r="L17" s="5" t="n"/>
      <c r="M17" s="5" t="n"/>
      <c r="N17" s="11">
        <f>IF(A17="","",IFERROR(M17/L17,0))</f>
        <v/>
      </c>
      <c r="O17" s="31" t="n"/>
      <c r="P17" s="5" t="n"/>
      <c r="Q17" s="7" t="n"/>
      <c r="R17" s="12">
        <f>IF(A17="","",IF(P17&lt;&gt;"",P17,M17))</f>
        <v/>
      </c>
      <c r="S17" s="11">
        <f>IF(A17="","",IF(OR(L17="",R17=""),"",IFERROR((L17-R17)/L17,0)))</f>
        <v/>
      </c>
      <c r="T17" s="2" t="n"/>
      <c r="U17" s="5" t="n"/>
      <c r="V17" s="11">
        <f>IF(A17="","",IF(OR(U17="",R17=""),"",IFERROR(U17/R17,0)))</f>
        <v/>
      </c>
      <c r="W17" s="31" t="n"/>
      <c r="X17" s="31" t="n"/>
      <c r="Y17" s="2" t="n"/>
      <c r="Z17" s="4" t="n"/>
      <c r="AA17" s="2" t="n"/>
      <c r="AB17" s="4" t="n"/>
      <c r="AC17" s="31" t="n"/>
      <c r="AD17" s="4" t="n"/>
      <c r="AE17" s="13">
        <f>IF(B17="","",IF(X17&lt;&gt;"",X17-B17,TODAY()-B17))</f>
        <v/>
      </c>
      <c r="AF17" s="14">
        <f>IF(A17="","",IF(Y17&lt;&gt;"Pendiente","OK",IF(AC17="","Sin fecha",IF(AC17&lt;TODAY(),"URGENTE",IF(AC17-TODAY()&lt;=3,"Próxima","OK")))))</f>
        <v/>
      </c>
      <c r="AG17" s="14">
        <f>IF(A17="","",IF(OR(L17="",R17=""),"",IF(R17&gt;=L17*0.98,"Alta",IF(R17&gt;=L17*0.95,"Media","Baja"))))</f>
        <v/>
      </c>
    </row>
    <row r="18" ht="32" customHeight="1">
      <c r="A18" s="2" t="n"/>
      <c r="B18" s="31" t="n"/>
      <c r="C18" s="2" t="n"/>
      <c r="D18" s="4" t="n"/>
      <c r="E18" s="2" t="n"/>
      <c r="F18" s="2" t="n"/>
      <c r="G18" s="4" t="n"/>
      <c r="H18" s="4" t="n"/>
      <c r="I18" s="4" t="n"/>
      <c r="J18" s="2" t="n"/>
      <c r="K18" s="2" t="n"/>
      <c r="L18" s="5" t="n"/>
      <c r="M18" s="5" t="n"/>
      <c r="N18" s="6">
        <f>IF(A18="","",IFERROR(M18/L18,0))</f>
        <v/>
      </c>
      <c r="O18" s="31" t="n"/>
      <c r="P18" s="5" t="n"/>
      <c r="Q18" s="7" t="n"/>
      <c r="R18" s="8">
        <f>IF(A18="","",IF(P18&lt;&gt;"",P18,M18))</f>
        <v/>
      </c>
      <c r="S18" s="6">
        <f>IF(A18="","",IF(OR(L18="",R18=""),"",IFERROR((L18-R18)/L18,0)))</f>
        <v/>
      </c>
      <c r="T18" s="2" t="n"/>
      <c r="U18" s="5" t="n"/>
      <c r="V18" s="6">
        <f>IF(A18="","",IF(OR(U18="",R18=""),"",IFERROR(U18/R18,0)))</f>
        <v/>
      </c>
      <c r="W18" s="31" t="n"/>
      <c r="X18" s="31" t="n"/>
      <c r="Y18" s="2" t="n"/>
      <c r="Z18" s="4" t="n"/>
      <c r="AA18" s="2" t="n"/>
      <c r="AB18" s="4" t="n"/>
      <c r="AC18" s="31" t="n"/>
      <c r="AD18" s="4" t="n"/>
      <c r="AE18" s="9">
        <f>IF(B18="","",IF(X18&lt;&gt;"",X18-B18,TODAY()-B18))</f>
        <v/>
      </c>
      <c r="AF18" s="10">
        <f>IF(A18="","",IF(Y18&lt;&gt;"Pendiente","OK",IF(AC18="","Sin fecha",IF(AC18&lt;TODAY(),"URGENTE",IF(AC18-TODAY()&lt;=3,"Próxima","OK")))))</f>
        <v/>
      </c>
      <c r="AG18" s="10">
        <f>IF(A18="","",IF(OR(L18="",R18=""),"",IF(R18&gt;=L18*0.98,"Alta",IF(R18&gt;=L18*0.95,"Media","Baja"))))</f>
        <v/>
      </c>
    </row>
    <row r="19" ht="32" customHeight="1">
      <c r="A19" s="2" t="n"/>
      <c r="B19" s="31" t="n"/>
      <c r="C19" s="2" t="n"/>
      <c r="D19" s="4" t="n"/>
      <c r="E19" s="2" t="n"/>
      <c r="F19" s="2" t="n"/>
      <c r="G19" s="4" t="n"/>
      <c r="H19" s="4" t="n"/>
      <c r="I19" s="4" t="n"/>
      <c r="J19" s="2" t="n"/>
      <c r="K19" s="2" t="n"/>
      <c r="L19" s="5" t="n"/>
      <c r="M19" s="5" t="n"/>
      <c r="N19" s="11">
        <f>IF(A19="","",IFERROR(M19/L19,0))</f>
        <v/>
      </c>
      <c r="O19" s="31" t="n"/>
      <c r="P19" s="5" t="n"/>
      <c r="Q19" s="7" t="n"/>
      <c r="R19" s="12">
        <f>IF(A19="","",IF(P19&lt;&gt;"",P19,M19))</f>
        <v/>
      </c>
      <c r="S19" s="11">
        <f>IF(A19="","",IF(OR(L19="",R19=""),"",IFERROR((L19-R19)/L19,0)))</f>
        <v/>
      </c>
      <c r="T19" s="2" t="n"/>
      <c r="U19" s="5" t="n"/>
      <c r="V19" s="11">
        <f>IF(A19="","",IF(OR(U19="",R19=""),"",IFERROR(U19/R19,0)))</f>
        <v/>
      </c>
      <c r="W19" s="31" t="n"/>
      <c r="X19" s="31" t="n"/>
      <c r="Y19" s="2" t="n"/>
      <c r="Z19" s="4" t="n"/>
      <c r="AA19" s="2" t="n"/>
      <c r="AB19" s="4" t="n"/>
      <c r="AC19" s="31" t="n"/>
      <c r="AD19" s="4" t="n"/>
      <c r="AE19" s="13">
        <f>IF(B19="","",IF(X19&lt;&gt;"",X19-B19,TODAY()-B19))</f>
        <v/>
      </c>
      <c r="AF19" s="14">
        <f>IF(A19="","",IF(Y19&lt;&gt;"Pendiente","OK",IF(AC19="","Sin fecha",IF(AC19&lt;TODAY(),"URGENTE",IF(AC19-TODAY()&lt;=3,"Próxima","OK")))))</f>
        <v/>
      </c>
      <c r="AG19" s="14">
        <f>IF(A19="","",IF(OR(L19="",R19=""),"",IF(R19&gt;=L19*0.98,"Alta",IF(R19&gt;=L19*0.95,"Media","Baja"))))</f>
        <v/>
      </c>
    </row>
    <row r="20" ht="32" customHeight="1">
      <c r="A20" s="2" t="n"/>
      <c r="B20" s="31" t="n"/>
      <c r="C20" s="2" t="n"/>
      <c r="D20" s="4" t="n"/>
      <c r="E20" s="2" t="n"/>
      <c r="F20" s="2" t="n"/>
      <c r="G20" s="4" t="n"/>
      <c r="H20" s="4" t="n"/>
      <c r="I20" s="4" t="n"/>
      <c r="J20" s="2" t="n"/>
      <c r="K20" s="2" t="n"/>
      <c r="L20" s="5" t="n"/>
      <c r="M20" s="5" t="n"/>
      <c r="N20" s="6">
        <f>IF(A20="","",IFERROR(M20/L20,0))</f>
        <v/>
      </c>
      <c r="O20" s="31" t="n"/>
      <c r="P20" s="5" t="n"/>
      <c r="Q20" s="7" t="n"/>
      <c r="R20" s="8">
        <f>IF(A20="","",IF(P20&lt;&gt;"",P20,M20))</f>
        <v/>
      </c>
      <c r="S20" s="6">
        <f>IF(A20="","",IF(OR(L20="",R20=""),"",IFERROR((L20-R20)/L20,0)))</f>
        <v/>
      </c>
      <c r="T20" s="2" t="n"/>
      <c r="U20" s="5" t="n"/>
      <c r="V20" s="6">
        <f>IF(A20="","",IF(OR(U20="",R20=""),"",IFERROR(U20/R20,0)))</f>
        <v/>
      </c>
      <c r="W20" s="31" t="n"/>
      <c r="X20" s="31" t="n"/>
      <c r="Y20" s="2" t="n"/>
      <c r="Z20" s="4" t="n"/>
      <c r="AA20" s="2" t="n"/>
      <c r="AB20" s="4" t="n"/>
      <c r="AC20" s="31" t="n"/>
      <c r="AD20" s="4" t="n"/>
      <c r="AE20" s="9">
        <f>IF(B20="","",IF(X20&lt;&gt;"",X20-B20,TODAY()-B20))</f>
        <v/>
      </c>
      <c r="AF20" s="10">
        <f>IF(A20="","",IF(Y20&lt;&gt;"Pendiente","OK",IF(AC20="","Sin fecha",IF(AC20&lt;TODAY(),"URGENTE",IF(AC20-TODAY()&lt;=3,"Próxima","OK")))))</f>
        <v/>
      </c>
      <c r="AG20" s="10">
        <f>IF(A20="","",IF(OR(L20="",R20=""),"",IF(R20&gt;=L20*0.98,"Alta",IF(R20&gt;=L20*0.95,"Media","Baja"))))</f>
        <v/>
      </c>
    </row>
    <row r="21" ht="32" customHeight="1">
      <c r="A21" s="2" t="n"/>
      <c r="B21" s="31" t="n"/>
      <c r="C21" s="2" t="n"/>
      <c r="D21" s="4" t="n"/>
      <c r="E21" s="2" t="n"/>
      <c r="F21" s="2" t="n"/>
      <c r="G21" s="4" t="n"/>
      <c r="H21" s="4" t="n"/>
      <c r="I21" s="4" t="n"/>
      <c r="J21" s="2" t="n"/>
      <c r="K21" s="2" t="n"/>
      <c r="L21" s="5" t="n"/>
      <c r="M21" s="5" t="n"/>
      <c r="N21" s="11">
        <f>IF(A21="","",IFERROR(M21/L21,0))</f>
        <v/>
      </c>
      <c r="O21" s="31" t="n"/>
      <c r="P21" s="5" t="n"/>
      <c r="Q21" s="7" t="n"/>
      <c r="R21" s="12">
        <f>IF(A21="","",IF(P21&lt;&gt;"",P21,M21))</f>
        <v/>
      </c>
      <c r="S21" s="11">
        <f>IF(A21="","",IF(OR(L21="",R21=""),"",IFERROR((L21-R21)/L21,0)))</f>
        <v/>
      </c>
      <c r="T21" s="2" t="n"/>
      <c r="U21" s="5" t="n"/>
      <c r="V21" s="11">
        <f>IF(A21="","",IF(OR(U21="",R21=""),"",IFERROR(U21/R21,0)))</f>
        <v/>
      </c>
      <c r="W21" s="31" t="n"/>
      <c r="X21" s="31" t="n"/>
      <c r="Y21" s="2" t="n"/>
      <c r="Z21" s="4" t="n"/>
      <c r="AA21" s="2" t="n"/>
      <c r="AB21" s="4" t="n"/>
      <c r="AC21" s="31" t="n"/>
      <c r="AD21" s="4" t="n"/>
      <c r="AE21" s="13">
        <f>IF(B21="","",IF(X21&lt;&gt;"",X21-B21,TODAY()-B21))</f>
        <v/>
      </c>
      <c r="AF21" s="14">
        <f>IF(A21="","",IF(Y21&lt;&gt;"Pendiente","OK",IF(AC21="","Sin fecha",IF(AC21&lt;TODAY(),"URGENTE",IF(AC21-TODAY()&lt;=3,"Próxima","OK")))))</f>
        <v/>
      </c>
      <c r="AG21" s="14">
        <f>IF(A21="","",IF(OR(L21="",R21=""),"",IF(R21&gt;=L21*0.98,"Alta",IF(R21&gt;=L21*0.95,"Media","Baja"))))</f>
        <v/>
      </c>
    </row>
    <row r="22" ht="32" customHeight="1">
      <c r="A22" s="2" t="n"/>
      <c r="B22" s="31" t="n"/>
      <c r="C22" s="2" t="n"/>
      <c r="D22" s="4" t="n"/>
      <c r="E22" s="2" t="n"/>
      <c r="F22" s="2" t="n"/>
      <c r="G22" s="4" t="n"/>
      <c r="H22" s="4" t="n"/>
      <c r="I22" s="4" t="n"/>
      <c r="J22" s="2" t="n"/>
      <c r="K22" s="2" t="n"/>
      <c r="L22" s="5" t="n"/>
      <c r="M22" s="5" t="n"/>
      <c r="N22" s="6">
        <f>IF(A22="","",IFERROR(M22/L22,0))</f>
        <v/>
      </c>
      <c r="O22" s="31" t="n"/>
      <c r="P22" s="5" t="n"/>
      <c r="Q22" s="7" t="n"/>
      <c r="R22" s="8">
        <f>IF(A22="","",IF(P22&lt;&gt;"",P22,M22))</f>
        <v/>
      </c>
      <c r="S22" s="6">
        <f>IF(A22="","",IF(OR(L22="",R22=""),"",IFERROR((L22-R22)/L22,0)))</f>
        <v/>
      </c>
      <c r="T22" s="2" t="n"/>
      <c r="U22" s="5" t="n"/>
      <c r="V22" s="6">
        <f>IF(A22="","",IF(OR(U22="",R22=""),"",IFERROR(U22/R22,0)))</f>
        <v/>
      </c>
      <c r="W22" s="31" t="n"/>
      <c r="X22" s="31" t="n"/>
      <c r="Y22" s="2" t="n"/>
      <c r="Z22" s="4" t="n"/>
      <c r="AA22" s="2" t="n"/>
      <c r="AB22" s="4" t="n"/>
      <c r="AC22" s="31" t="n"/>
      <c r="AD22" s="4" t="n"/>
      <c r="AE22" s="9">
        <f>IF(B22="","",IF(X22&lt;&gt;"",X22-B22,TODAY()-B22))</f>
        <v/>
      </c>
      <c r="AF22" s="10">
        <f>IF(A22="","",IF(Y22&lt;&gt;"Pendiente","OK",IF(AC22="","Sin fecha",IF(AC22&lt;TODAY(),"URGENTE",IF(AC22-TODAY()&lt;=3,"Próxima","OK")))))</f>
        <v/>
      </c>
      <c r="AG22" s="10">
        <f>IF(A22="","",IF(OR(L22="",R22=""),"",IF(R22&gt;=L22*0.98,"Alta",IF(R22&gt;=L22*0.95,"Media","Baja"))))</f>
        <v/>
      </c>
    </row>
    <row r="23" ht="32" customHeight="1">
      <c r="A23" s="2" t="n"/>
      <c r="B23" s="31" t="n"/>
      <c r="C23" s="2" t="n"/>
      <c r="D23" s="4" t="n"/>
      <c r="E23" s="2" t="n"/>
      <c r="F23" s="2" t="n"/>
      <c r="G23" s="4" t="n"/>
      <c r="H23" s="4" t="n"/>
      <c r="I23" s="4" t="n"/>
      <c r="J23" s="2" t="n"/>
      <c r="K23" s="2" t="n"/>
      <c r="L23" s="5" t="n"/>
      <c r="M23" s="5" t="n"/>
      <c r="N23" s="11">
        <f>IF(A23="","",IFERROR(M23/L23,0))</f>
        <v/>
      </c>
      <c r="O23" s="31" t="n"/>
      <c r="P23" s="5" t="n"/>
      <c r="Q23" s="7" t="n"/>
      <c r="R23" s="12">
        <f>IF(A23="","",IF(P23&lt;&gt;"",P23,M23))</f>
        <v/>
      </c>
      <c r="S23" s="11">
        <f>IF(A23="","",IF(OR(L23="",R23=""),"",IFERROR((L23-R23)/L23,0)))</f>
        <v/>
      </c>
      <c r="T23" s="2" t="n"/>
      <c r="U23" s="5" t="n"/>
      <c r="V23" s="11">
        <f>IF(A23="","",IF(OR(U23="",R23=""),"",IFERROR(U23/R23,0)))</f>
        <v/>
      </c>
      <c r="W23" s="31" t="n"/>
      <c r="X23" s="31" t="n"/>
      <c r="Y23" s="2" t="n"/>
      <c r="Z23" s="4" t="n"/>
      <c r="AA23" s="2" t="n"/>
      <c r="AB23" s="4" t="n"/>
      <c r="AC23" s="31" t="n"/>
      <c r="AD23" s="4" t="n"/>
      <c r="AE23" s="13">
        <f>IF(B23="","",IF(X23&lt;&gt;"",X23-B23,TODAY()-B23))</f>
        <v/>
      </c>
      <c r="AF23" s="14">
        <f>IF(A23="","",IF(Y23&lt;&gt;"Pendiente","OK",IF(AC23="","Sin fecha",IF(AC23&lt;TODAY(),"URGENTE",IF(AC23-TODAY()&lt;=3,"Próxima","OK")))))</f>
        <v/>
      </c>
      <c r="AG23" s="14">
        <f>IF(A23="","",IF(OR(L23="",R23=""),"",IF(R23&gt;=L23*0.98,"Alta",IF(R23&gt;=L23*0.95,"Media","Baja"))))</f>
        <v/>
      </c>
    </row>
    <row r="24" ht="32" customHeight="1">
      <c r="A24" s="2" t="n"/>
      <c r="B24" s="31" t="n"/>
      <c r="C24" s="2" t="n"/>
      <c r="D24" s="4" t="n"/>
      <c r="E24" s="2" t="n"/>
      <c r="F24" s="2" t="n"/>
      <c r="G24" s="4" t="n"/>
      <c r="H24" s="4" t="n"/>
      <c r="I24" s="4" t="n"/>
      <c r="J24" s="2" t="n"/>
      <c r="K24" s="2" t="n"/>
      <c r="L24" s="5" t="n"/>
      <c r="M24" s="5" t="n"/>
      <c r="N24" s="6">
        <f>IF(A24="","",IFERROR(M24/L24,0))</f>
        <v/>
      </c>
      <c r="O24" s="31" t="n"/>
      <c r="P24" s="5" t="n"/>
      <c r="Q24" s="7" t="n"/>
      <c r="R24" s="8">
        <f>IF(A24="","",IF(P24&lt;&gt;"",P24,M24))</f>
        <v/>
      </c>
      <c r="S24" s="6">
        <f>IF(A24="","",IF(OR(L24="",R24=""),"",IFERROR((L24-R24)/L24,0)))</f>
        <v/>
      </c>
      <c r="T24" s="2" t="n"/>
      <c r="U24" s="5" t="n"/>
      <c r="V24" s="6">
        <f>IF(A24="","",IF(OR(U24="",R24=""),"",IFERROR(U24/R24,0)))</f>
        <v/>
      </c>
      <c r="W24" s="31" t="n"/>
      <c r="X24" s="31" t="n"/>
      <c r="Y24" s="2" t="n"/>
      <c r="Z24" s="4" t="n"/>
      <c r="AA24" s="2" t="n"/>
      <c r="AB24" s="4" t="n"/>
      <c r="AC24" s="31" t="n"/>
      <c r="AD24" s="4" t="n"/>
      <c r="AE24" s="9">
        <f>IF(B24="","",IF(X24&lt;&gt;"",X24-B24,TODAY()-B24))</f>
        <v/>
      </c>
      <c r="AF24" s="10">
        <f>IF(A24="","",IF(Y24&lt;&gt;"Pendiente","OK",IF(AC24="","Sin fecha",IF(AC24&lt;TODAY(),"URGENTE",IF(AC24-TODAY()&lt;=3,"Próxima","OK")))))</f>
        <v/>
      </c>
      <c r="AG24" s="10">
        <f>IF(A24="","",IF(OR(L24="",R24=""),"",IF(R24&gt;=L24*0.98,"Alta",IF(R24&gt;=L24*0.95,"Media","Baja"))))</f>
        <v/>
      </c>
    </row>
    <row r="25" ht="32" customHeight="1">
      <c r="A25" s="2" t="n"/>
      <c r="B25" s="31" t="n"/>
      <c r="C25" s="2" t="n"/>
      <c r="D25" s="4" t="n"/>
      <c r="E25" s="2" t="n"/>
      <c r="F25" s="2" t="n"/>
      <c r="G25" s="4" t="n"/>
      <c r="H25" s="4" t="n"/>
      <c r="I25" s="4" t="n"/>
      <c r="J25" s="2" t="n"/>
      <c r="K25" s="2" t="n"/>
      <c r="L25" s="5" t="n"/>
      <c r="M25" s="5" t="n"/>
      <c r="N25" s="11">
        <f>IF(A25="","",IFERROR(M25/L25,0))</f>
        <v/>
      </c>
      <c r="O25" s="31" t="n"/>
      <c r="P25" s="5" t="n"/>
      <c r="Q25" s="7" t="n"/>
      <c r="R25" s="12">
        <f>IF(A25="","",IF(P25&lt;&gt;"",P25,M25))</f>
        <v/>
      </c>
      <c r="S25" s="11">
        <f>IF(A25="","",IF(OR(L25="",R25=""),"",IFERROR((L25-R25)/L25,0)))</f>
        <v/>
      </c>
      <c r="T25" s="2" t="n"/>
      <c r="U25" s="5" t="n"/>
      <c r="V25" s="11">
        <f>IF(A25="","",IF(OR(U25="",R25=""),"",IFERROR(U25/R25,0)))</f>
        <v/>
      </c>
      <c r="W25" s="31" t="n"/>
      <c r="X25" s="31" t="n"/>
      <c r="Y25" s="2" t="n"/>
      <c r="Z25" s="4" t="n"/>
      <c r="AA25" s="2" t="n"/>
      <c r="AB25" s="4" t="n"/>
      <c r="AC25" s="31" t="n"/>
      <c r="AD25" s="4" t="n"/>
      <c r="AE25" s="13">
        <f>IF(B25="","",IF(X25&lt;&gt;"",X25-B25,TODAY()-B25))</f>
        <v/>
      </c>
      <c r="AF25" s="14">
        <f>IF(A25="","",IF(Y25&lt;&gt;"Pendiente","OK",IF(AC25="","Sin fecha",IF(AC25&lt;TODAY(),"URGENTE",IF(AC25-TODAY()&lt;=3,"Próxima","OK")))))</f>
        <v/>
      </c>
      <c r="AG25" s="14">
        <f>IF(A25="","",IF(OR(L25="",R25=""),"",IF(R25&gt;=L25*0.98,"Alta",IF(R25&gt;=L25*0.95,"Media","Baja"))))</f>
        <v/>
      </c>
    </row>
    <row r="26" ht="32" customHeight="1">
      <c r="A26" s="2" t="n"/>
      <c r="B26" s="31" t="n"/>
      <c r="C26" s="2" t="n"/>
      <c r="D26" s="4" t="n"/>
      <c r="E26" s="2" t="n"/>
      <c r="F26" s="2" t="n"/>
      <c r="G26" s="4" t="n"/>
      <c r="H26" s="4" t="n"/>
      <c r="I26" s="4" t="n"/>
      <c r="J26" s="2" t="n"/>
      <c r="K26" s="2" t="n"/>
      <c r="L26" s="5" t="n"/>
      <c r="M26" s="5" t="n"/>
      <c r="N26" s="6">
        <f>IF(A26="","",IFERROR(M26/L26,0))</f>
        <v/>
      </c>
      <c r="O26" s="31" t="n"/>
      <c r="P26" s="5" t="n"/>
      <c r="Q26" s="7" t="n"/>
      <c r="R26" s="8">
        <f>IF(A26="","",IF(P26&lt;&gt;"",P26,M26))</f>
        <v/>
      </c>
      <c r="S26" s="6">
        <f>IF(A26="","",IF(OR(L26="",R26=""),"",IFERROR((L26-R26)/L26,0)))</f>
        <v/>
      </c>
      <c r="T26" s="2" t="n"/>
      <c r="U26" s="5" t="n"/>
      <c r="V26" s="6">
        <f>IF(A26="","",IF(OR(U26="",R26=""),"",IFERROR(U26/R26,0)))</f>
        <v/>
      </c>
      <c r="W26" s="31" t="n"/>
      <c r="X26" s="31" t="n"/>
      <c r="Y26" s="2" t="n"/>
      <c r="Z26" s="4" t="n"/>
      <c r="AA26" s="2" t="n"/>
      <c r="AB26" s="4" t="n"/>
      <c r="AC26" s="31" t="n"/>
      <c r="AD26" s="4" t="n"/>
      <c r="AE26" s="9">
        <f>IF(B26="","",IF(X26&lt;&gt;"",X26-B26,TODAY()-B26))</f>
        <v/>
      </c>
      <c r="AF26" s="10">
        <f>IF(A26="","",IF(Y26&lt;&gt;"Pendiente","OK",IF(AC26="","Sin fecha",IF(AC26&lt;TODAY(),"URGENTE",IF(AC26-TODAY()&lt;=3,"Próxima","OK")))))</f>
        <v/>
      </c>
      <c r="AG26" s="10">
        <f>IF(A26="","",IF(OR(L26="",R26=""),"",IF(R26&gt;=L26*0.98,"Alta",IF(R26&gt;=L26*0.95,"Media","Baja"))))</f>
        <v/>
      </c>
    </row>
    <row r="27" ht="32" customHeight="1">
      <c r="A27" s="2" t="n"/>
      <c r="B27" s="31" t="n"/>
      <c r="C27" s="2" t="n"/>
      <c r="D27" s="4" t="n"/>
      <c r="E27" s="2" t="n"/>
      <c r="F27" s="2" t="n"/>
      <c r="G27" s="4" t="n"/>
      <c r="H27" s="4" t="n"/>
      <c r="I27" s="4" t="n"/>
      <c r="J27" s="2" t="n"/>
      <c r="K27" s="2" t="n"/>
      <c r="L27" s="5" t="n"/>
      <c r="M27" s="5" t="n"/>
      <c r="N27" s="11">
        <f>IF(A27="","",IFERROR(M27/L27,0))</f>
        <v/>
      </c>
      <c r="O27" s="31" t="n"/>
      <c r="P27" s="5" t="n"/>
      <c r="Q27" s="7" t="n"/>
      <c r="R27" s="12">
        <f>IF(A27="","",IF(P27&lt;&gt;"",P27,M27))</f>
        <v/>
      </c>
      <c r="S27" s="11">
        <f>IF(A27="","",IF(OR(L27="",R27=""),"",IFERROR((L27-R27)/L27,0)))</f>
        <v/>
      </c>
      <c r="T27" s="2" t="n"/>
      <c r="U27" s="5" t="n"/>
      <c r="V27" s="11">
        <f>IF(A27="","",IF(OR(U27="",R27=""),"",IFERROR(U27/R27,0)))</f>
        <v/>
      </c>
      <c r="W27" s="31" t="n"/>
      <c r="X27" s="31" t="n"/>
      <c r="Y27" s="2" t="n"/>
      <c r="Z27" s="4" t="n"/>
      <c r="AA27" s="2" t="n"/>
      <c r="AB27" s="4" t="n"/>
      <c r="AC27" s="31" t="n"/>
      <c r="AD27" s="4" t="n"/>
      <c r="AE27" s="13">
        <f>IF(B27="","",IF(X27&lt;&gt;"",X27-B27,TODAY()-B27))</f>
        <v/>
      </c>
      <c r="AF27" s="14">
        <f>IF(A27="","",IF(Y27&lt;&gt;"Pendiente","OK",IF(AC27="","Sin fecha",IF(AC27&lt;TODAY(),"URGENTE",IF(AC27-TODAY()&lt;=3,"Próxima","OK")))))</f>
        <v/>
      </c>
      <c r="AG27" s="14">
        <f>IF(A27="","",IF(OR(L27="",R27=""),"",IF(R27&gt;=L27*0.98,"Alta",IF(R27&gt;=L27*0.95,"Media","Baja"))))</f>
        <v/>
      </c>
    </row>
    <row r="28" ht="32" customHeight="1">
      <c r="A28" s="2" t="n"/>
      <c r="B28" s="31" t="n"/>
      <c r="C28" s="2" t="n"/>
      <c r="D28" s="4" t="n"/>
      <c r="E28" s="2" t="n"/>
      <c r="F28" s="2" t="n"/>
      <c r="G28" s="4" t="n"/>
      <c r="H28" s="4" t="n"/>
      <c r="I28" s="4" t="n"/>
      <c r="J28" s="2" t="n"/>
      <c r="K28" s="2" t="n"/>
      <c r="L28" s="5" t="n"/>
      <c r="M28" s="5" t="n"/>
      <c r="N28" s="6">
        <f>IF(A28="","",IFERROR(M28/L28,0))</f>
        <v/>
      </c>
      <c r="O28" s="31" t="n"/>
      <c r="P28" s="5" t="n"/>
      <c r="Q28" s="7" t="n"/>
      <c r="R28" s="8">
        <f>IF(A28="","",IF(P28&lt;&gt;"",P28,M28))</f>
        <v/>
      </c>
      <c r="S28" s="6">
        <f>IF(A28="","",IF(OR(L28="",R28=""),"",IFERROR((L28-R28)/L28,0)))</f>
        <v/>
      </c>
      <c r="T28" s="2" t="n"/>
      <c r="U28" s="5" t="n"/>
      <c r="V28" s="6">
        <f>IF(A28="","",IF(OR(U28="",R28=""),"",IFERROR(U28/R28,0)))</f>
        <v/>
      </c>
      <c r="W28" s="31" t="n"/>
      <c r="X28" s="31" t="n"/>
      <c r="Y28" s="2" t="n"/>
      <c r="Z28" s="4" t="n"/>
      <c r="AA28" s="2" t="n"/>
      <c r="AB28" s="4" t="n"/>
      <c r="AC28" s="31" t="n"/>
      <c r="AD28" s="4" t="n"/>
      <c r="AE28" s="9">
        <f>IF(B28="","",IF(X28&lt;&gt;"",X28-B28,TODAY()-B28))</f>
        <v/>
      </c>
      <c r="AF28" s="10">
        <f>IF(A28="","",IF(Y28&lt;&gt;"Pendiente","OK",IF(AC28="","Sin fecha",IF(AC28&lt;TODAY(),"URGENTE",IF(AC28-TODAY()&lt;=3,"Próxima","OK")))))</f>
        <v/>
      </c>
      <c r="AG28" s="10">
        <f>IF(A28="","",IF(OR(L28="",R28=""),"",IF(R28&gt;=L28*0.98,"Alta",IF(R28&gt;=L28*0.95,"Media","Baja"))))</f>
        <v/>
      </c>
    </row>
    <row r="29" ht="32" customHeight="1">
      <c r="A29" s="2" t="n"/>
      <c r="B29" s="31" t="n"/>
      <c r="C29" s="2" t="n"/>
      <c r="D29" s="4" t="n"/>
      <c r="E29" s="2" t="n"/>
      <c r="F29" s="2" t="n"/>
      <c r="G29" s="4" t="n"/>
      <c r="H29" s="4" t="n"/>
      <c r="I29" s="4" t="n"/>
      <c r="J29" s="2" t="n"/>
      <c r="K29" s="2" t="n"/>
      <c r="L29" s="5" t="n"/>
      <c r="M29" s="5" t="n"/>
      <c r="N29" s="11">
        <f>IF(A29="","",IFERROR(M29/L29,0))</f>
        <v/>
      </c>
      <c r="O29" s="31" t="n"/>
      <c r="P29" s="5" t="n"/>
      <c r="Q29" s="7" t="n"/>
      <c r="R29" s="12">
        <f>IF(A29="","",IF(P29&lt;&gt;"",P29,M29))</f>
        <v/>
      </c>
      <c r="S29" s="11">
        <f>IF(A29="","",IF(OR(L29="",R29=""),"",IFERROR((L29-R29)/L29,0)))</f>
        <v/>
      </c>
      <c r="T29" s="2" t="n"/>
      <c r="U29" s="5" t="n"/>
      <c r="V29" s="11">
        <f>IF(A29="","",IF(OR(U29="",R29=""),"",IFERROR(U29/R29,0)))</f>
        <v/>
      </c>
      <c r="W29" s="31" t="n"/>
      <c r="X29" s="31" t="n"/>
      <c r="Y29" s="2" t="n"/>
      <c r="Z29" s="4" t="n"/>
      <c r="AA29" s="2" t="n"/>
      <c r="AB29" s="4" t="n"/>
      <c r="AC29" s="31" t="n"/>
      <c r="AD29" s="4" t="n"/>
      <c r="AE29" s="13">
        <f>IF(B29="","",IF(X29&lt;&gt;"",X29-B29,TODAY()-B29))</f>
        <v/>
      </c>
      <c r="AF29" s="14">
        <f>IF(A29="","",IF(Y29&lt;&gt;"Pendiente","OK",IF(AC29="","Sin fecha",IF(AC29&lt;TODAY(),"URGENTE",IF(AC29-TODAY()&lt;=3,"Próxima","OK")))))</f>
        <v/>
      </c>
      <c r="AG29" s="14">
        <f>IF(A29="","",IF(OR(L29="",R29=""),"",IF(R29&gt;=L29*0.98,"Alta",IF(R29&gt;=L29*0.95,"Media","Baja"))))</f>
        <v/>
      </c>
    </row>
    <row r="30" ht="32" customHeight="1">
      <c r="A30" s="2" t="n"/>
      <c r="B30" s="31" t="n"/>
      <c r="C30" s="2" t="n"/>
      <c r="D30" s="4" t="n"/>
      <c r="E30" s="2" t="n"/>
      <c r="F30" s="2" t="n"/>
      <c r="G30" s="4" t="n"/>
      <c r="H30" s="4" t="n"/>
      <c r="I30" s="4" t="n"/>
      <c r="J30" s="2" t="n"/>
      <c r="K30" s="2" t="n"/>
      <c r="L30" s="5" t="n"/>
      <c r="M30" s="5" t="n"/>
      <c r="N30" s="6">
        <f>IF(A30="","",IFERROR(M30/L30,0))</f>
        <v/>
      </c>
      <c r="O30" s="31" t="n"/>
      <c r="P30" s="5" t="n"/>
      <c r="Q30" s="7" t="n"/>
      <c r="R30" s="8">
        <f>IF(A30="","",IF(P30&lt;&gt;"",P30,M30))</f>
        <v/>
      </c>
      <c r="S30" s="6">
        <f>IF(A30="","",IF(OR(L30="",R30=""),"",IFERROR((L30-R30)/L30,0)))</f>
        <v/>
      </c>
      <c r="T30" s="2" t="n"/>
      <c r="U30" s="5" t="n"/>
      <c r="V30" s="6">
        <f>IF(A30="","",IF(OR(U30="",R30=""),"",IFERROR(U30/R30,0)))</f>
        <v/>
      </c>
      <c r="W30" s="31" t="n"/>
      <c r="X30" s="31" t="n"/>
      <c r="Y30" s="2" t="n"/>
      <c r="Z30" s="4" t="n"/>
      <c r="AA30" s="2" t="n"/>
      <c r="AB30" s="4" t="n"/>
      <c r="AC30" s="31" t="n"/>
      <c r="AD30" s="4" t="n"/>
      <c r="AE30" s="9">
        <f>IF(B30="","",IF(X30&lt;&gt;"",X30-B30,TODAY()-B30))</f>
        <v/>
      </c>
      <c r="AF30" s="10">
        <f>IF(A30="","",IF(Y30&lt;&gt;"Pendiente","OK",IF(AC30="","Sin fecha",IF(AC30&lt;TODAY(),"URGENTE",IF(AC30-TODAY()&lt;=3,"Próxima","OK")))))</f>
        <v/>
      </c>
      <c r="AG30" s="10">
        <f>IF(A30="","",IF(OR(L30="",R30=""),"",IF(R30&gt;=L30*0.98,"Alta",IF(R30&gt;=L30*0.95,"Media","Baja"))))</f>
        <v/>
      </c>
    </row>
    <row r="31" ht="32" customHeight="1">
      <c r="A31" s="2" t="n"/>
      <c r="B31" s="31" t="n"/>
      <c r="C31" s="2" t="n"/>
      <c r="D31" s="4" t="n"/>
      <c r="E31" s="2" t="n"/>
      <c r="F31" s="2" t="n"/>
      <c r="G31" s="4" t="n"/>
      <c r="H31" s="4" t="n"/>
      <c r="I31" s="4" t="n"/>
      <c r="J31" s="2" t="n"/>
      <c r="K31" s="2" t="n"/>
      <c r="L31" s="5" t="n"/>
      <c r="M31" s="5" t="n"/>
      <c r="N31" s="11">
        <f>IF(A31="","",IFERROR(M31/L31,0))</f>
        <v/>
      </c>
      <c r="O31" s="31" t="n"/>
      <c r="P31" s="5" t="n"/>
      <c r="Q31" s="7" t="n"/>
      <c r="R31" s="12">
        <f>IF(A31="","",IF(P31&lt;&gt;"",P31,M31))</f>
        <v/>
      </c>
      <c r="S31" s="11">
        <f>IF(A31="","",IF(OR(L31="",R31=""),"",IFERROR((L31-R31)/L31,0)))</f>
        <v/>
      </c>
      <c r="T31" s="2" t="n"/>
      <c r="U31" s="5" t="n"/>
      <c r="V31" s="11">
        <f>IF(A31="","",IF(OR(U31="",R31=""),"",IFERROR(U31/R31,0)))</f>
        <v/>
      </c>
      <c r="W31" s="31" t="n"/>
      <c r="X31" s="31" t="n"/>
      <c r="Y31" s="2" t="n"/>
      <c r="Z31" s="4" t="n"/>
      <c r="AA31" s="2" t="n"/>
      <c r="AB31" s="4" t="n"/>
      <c r="AC31" s="31" t="n"/>
      <c r="AD31" s="4" t="n"/>
      <c r="AE31" s="13">
        <f>IF(B31="","",IF(X31&lt;&gt;"",X31-B31,TODAY()-B31))</f>
        <v/>
      </c>
      <c r="AF31" s="14">
        <f>IF(A31="","",IF(Y31&lt;&gt;"Pendiente","OK",IF(AC31="","Sin fecha",IF(AC31&lt;TODAY(),"URGENTE",IF(AC31-TODAY()&lt;=3,"Próxima","OK")))))</f>
        <v/>
      </c>
      <c r="AG31" s="14">
        <f>IF(A31="","",IF(OR(L31="",R31=""),"",IF(R31&gt;=L31*0.98,"Alta",IF(R31&gt;=L31*0.95,"Media","Baja"))))</f>
        <v/>
      </c>
    </row>
    <row r="32" ht="32" customHeight="1">
      <c r="A32" s="2" t="n"/>
      <c r="B32" s="31" t="n"/>
      <c r="C32" s="2" t="n"/>
      <c r="D32" s="4" t="n"/>
      <c r="E32" s="2" t="n"/>
      <c r="F32" s="2" t="n"/>
      <c r="G32" s="4" t="n"/>
      <c r="H32" s="4" t="n"/>
      <c r="I32" s="4" t="n"/>
      <c r="J32" s="2" t="n"/>
      <c r="K32" s="2" t="n"/>
      <c r="L32" s="5" t="n"/>
      <c r="M32" s="5" t="n"/>
      <c r="N32" s="6">
        <f>IF(A32="","",IFERROR(M32/L32,0))</f>
        <v/>
      </c>
      <c r="O32" s="31" t="n"/>
      <c r="P32" s="5" t="n"/>
      <c r="Q32" s="7" t="n"/>
      <c r="R32" s="8">
        <f>IF(A32="","",IF(P32&lt;&gt;"",P32,M32))</f>
        <v/>
      </c>
      <c r="S32" s="6">
        <f>IF(A32="","",IF(OR(L32="",R32=""),"",IFERROR((L32-R32)/L32,0)))</f>
        <v/>
      </c>
      <c r="T32" s="2" t="n"/>
      <c r="U32" s="5" t="n"/>
      <c r="V32" s="6">
        <f>IF(A32="","",IF(OR(U32="",R32=""),"",IFERROR(U32/R32,0)))</f>
        <v/>
      </c>
      <c r="W32" s="31" t="n"/>
      <c r="X32" s="31" t="n"/>
      <c r="Y32" s="2" t="n"/>
      <c r="Z32" s="4" t="n"/>
      <c r="AA32" s="2" t="n"/>
      <c r="AB32" s="4" t="n"/>
      <c r="AC32" s="31" t="n"/>
      <c r="AD32" s="4" t="n"/>
      <c r="AE32" s="9">
        <f>IF(B32="","",IF(X32&lt;&gt;"",X32-B32,TODAY()-B32))</f>
        <v/>
      </c>
      <c r="AF32" s="10">
        <f>IF(A32="","",IF(Y32&lt;&gt;"Pendiente","OK",IF(AC32="","Sin fecha",IF(AC32&lt;TODAY(),"URGENTE",IF(AC32-TODAY()&lt;=3,"Próxima","OK")))))</f>
        <v/>
      </c>
      <c r="AG32" s="10">
        <f>IF(A32="","",IF(OR(L32="",R32=""),"",IF(R32&gt;=L32*0.98,"Alta",IF(R32&gt;=L32*0.95,"Media","Baja"))))</f>
        <v/>
      </c>
    </row>
    <row r="33" ht="32" customHeight="1">
      <c r="A33" s="2" t="n"/>
      <c r="B33" s="31" t="n"/>
      <c r="C33" s="2" t="n"/>
      <c r="D33" s="4" t="n"/>
      <c r="E33" s="2" t="n"/>
      <c r="F33" s="2" t="n"/>
      <c r="G33" s="4" t="n"/>
      <c r="H33" s="4" t="n"/>
      <c r="I33" s="4" t="n"/>
      <c r="J33" s="2" t="n"/>
      <c r="K33" s="2" t="n"/>
      <c r="L33" s="5" t="n"/>
      <c r="M33" s="5" t="n"/>
      <c r="N33" s="11">
        <f>IF(A33="","",IFERROR(M33/L33,0))</f>
        <v/>
      </c>
      <c r="O33" s="31" t="n"/>
      <c r="P33" s="5" t="n"/>
      <c r="Q33" s="7" t="n"/>
      <c r="R33" s="12">
        <f>IF(A33="","",IF(P33&lt;&gt;"",P33,M33))</f>
        <v/>
      </c>
      <c r="S33" s="11">
        <f>IF(A33="","",IF(OR(L33="",R33=""),"",IFERROR((L33-R33)/L33,0)))</f>
        <v/>
      </c>
      <c r="T33" s="2" t="n"/>
      <c r="U33" s="5" t="n"/>
      <c r="V33" s="11">
        <f>IF(A33="","",IF(OR(U33="",R33=""),"",IFERROR(U33/R33,0)))</f>
        <v/>
      </c>
      <c r="W33" s="31" t="n"/>
      <c r="X33" s="31" t="n"/>
      <c r="Y33" s="2" t="n"/>
      <c r="Z33" s="4" t="n"/>
      <c r="AA33" s="2" t="n"/>
      <c r="AB33" s="4" t="n"/>
      <c r="AC33" s="31" t="n"/>
      <c r="AD33" s="4" t="n"/>
      <c r="AE33" s="13">
        <f>IF(B33="","",IF(X33&lt;&gt;"",X33-B33,TODAY()-B33))</f>
        <v/>
      </c>
      <c r="AF33" s="14">
        <f>IF(A33="","",IF(Y33&lt;&gt;"Pendiente","OK",IF(AC33="","Sin fecha",IF(AC33&lt;TODAY(),"URGENTE",IF(AC33-TODAY()&lt;=3,"Próxima","OK")))))</f>
        <v/>
      </c>
      <c r="AG33" s="14">
        <f>IF(A33="","",IF(OR(L33="",R33=""),"",IF(R33&gt;=L33*0.98,"Alta",IF(R33&gt;=L33*0.95,"Media","Baja"))))</f>
        <v/>
      </c>
    </row>
    <row r="34" ht="32" customHeight="1">
      <c r="A34" s="2" t="n"/>
      <c r="B34" s="31" t="n"/>
      <c r="C34" s="2" t="n"/>
      <c r="D34" s="4" t="n"/>
      <c r="E34" s="2" t="n"/>
      <c r="F34" s="2" t="n"/>
      <c r="G34" s="4" t="n"/>
      <c r="H34" s="4" t="n"/>
      <c r="I34" s="4" t="n"/>
      <c r="J34" s="2" t="n"/>
      <c r="K34" s="2" t="n"/>
      <c r="L34" s="5" t="n"/>
      <c r="M34" s="5" t="n"/>
      <c r="N34" s="6">
        <f>IF(A34="","",IFERROR(M34/L34,0))</f>
        <v/>
      </c>
      <c r="O34" s="31" t="n"/>
      <c r="P34" s="5" t="n"/>
      <c r="Q34" s="7" t="n"/>
      <c r="R34" s="8">
        <f>IF(A34="","",IF(P34&lt;&gt;"",P34,M34))</f>
        <v/>
      </c>
      <c r="S34" s="6">
        <f>IF(A34="","",IF(OR(L34="",R34=""),"",IFERROR((L34-R34)/L34,0)))</f>
        <v/>
      </c>
      <c r="T34" s="2" t="n"/>
      <c r="U34" s="5" t="n"/>
      <c r="V34" s="6">
        <f>IF(A34="","",IF(OR(U34="",R34=""),"",IFERROR(U34/R34,0)))</f>
        <v/>
      </c>
      <c r="W34" s="31" t="n"/>
      <c r="X34" s="31" t="n"/>
      <c r="Y34" s="2" t="n"/>
      <c r="Z34" s="4" t="n"/>
      <c r="AA34" s="2" t="n"/>
      <c r="AB34" s="4" t="n"/>
      <c r="AC34" s="31" t="n"/>
      <c r="AD34" s="4" t="n"/>
      <c r="AE34" s="9">
        <f>IF(B34="","",IF(X34&lt;&gt;"",X34-B34,TODAY()-B34))</f>
        <v/>
      </c>
      <c r="AF34" s="10">
        <f>IF(A34="","",IF(Y34&lt;&gt;"Pendiente","OK",IF(AC34="","Sin fecha",IF(AC34&lt;TODAY(),"URGENTE",IF(AC34-TODAY()&lt;=3,"Próxima","OK")))))</f>
        <v/>
      </c>
      <c r="AG34" s="10">
        <f>IF(A34="","",IF(OR(L34="",R34=""),"",IF(R34&gt;=L34*0.98,"Alta",IF(R34&gt;=L34*0.95,"Media","Baja"))))</f>
        <v/>
      </c>
    </row>
    <row r="35" ht="32" customHeight="1">
      <c r="A35" s="2" t="n"/>
      <c r="B35" s="31" t="n"/>
      <c r="C35" s="2" t="n"/>
      <c r="D35" s="4" t="n"/>
      <c r="E35" s="2" t="n"/>
      <c r="F35" s="2" t="n"/>
      <c r="G35" s="4" t="n"/>
      <c r="H35" s="4" t="n"/>
      <c r="I35" s="4" t="n"/>
      <c r="J35" s="2" t="n"/>
      <c r="K35" s="2" t="n"/>
      <c r="L35" s="5" t="n"/>
      <c r="M35" s="5" t="n"/>
      <c r="N35" s="11">
        <f>IF(A35="","",IFERROR(M35/L35,0))</f>
        <v/>
      </c>
      <c r="O35" s="31" t="n"/>
      <c r="P35" s="5" t="n"/>
      <c r="Q35" s="7" t="n"/>
      <c r="R35" s="12">
        <f>IF(A35="","",IF(P35&lt;&gt;"",P35,M35))</f>
        <v/>
      </c>
      <c r="S35" s="11">
        <f>IF(A35="","",IF(OR(L35="",R35=""),"",IFERROR((L35-R35)/L35,0)))</f>
        <v/>
      </c>
      <c r="T35" s="2" t="n"/>
      <c r="U35" s="5" t="n"/>
      <c r="V35" s="11">
        <f>IF(A35="","",IF(OR(U35="",R35=""),"",IFERROR(U35/R35,0)))</f>
        <v/>
      </c>
      <c r="W35" s="31" t="n"/>
      <c r="X35" s="31" t="n"/>
      <c r="Y35" s="2" t="n"/>
      <c r="Z35" s="4" t="n"/>
      <c r="AA35" s="2" t="n"/>
      <c r="AB35" s="4" t="n"/>
      <c r="AC35" s="31" t="n"/>
      <c r="AD35" s="4" t="n"/>
      <c r="AE35" s="13">
        <f>IF(B35="","",IF(X35&lt;&gt;"",X35-B35,TODAY()-B35))</f>
        <v/>
      </c>
      <c r="AF35" s="14">
        <f>IF(A35="","",IF(Y35&lt;&gt;"Pendiente","OK",IF(AC35="","Sin fecha",IF(AC35&lt;TODAY(),"URGENTE",IF(AC35-TODAY()&lt;=3,"Próxima","OK")))))</f>
        <v/>
      </c>
      <c r="AG35" s="14">
        <f>IF(A35="","",IF(OR(L35="",R35=""),"",IF(R35&gt;=L35*0.98,"Alta",IF(R35&gt;=L35*0.95,"Media","Baja"))))</f>
        <v/>
      </c>
    </row>
    <row r="36" ht="32" customHeight="1">
      <c r="A36" s="2" t="n"/>
      <c r="B36" s="31" t="n"/>
      <c r="C36" s="2" t="n"/>
      <c r="D36" s="4" t="n"/>
      <c r="E36" s="2" t="n"/>
      <c r="F36" s="2" t="n"/>
      <c r="G36" s="4" t="n"/>
      <c r="H36" s="4" t="n"/>
      <c r="I36" s="4" t="n"/>
      <c r="J36" s="2" t="n"/>
      <c r="K36" s="2" t="n"/>
      <c r="L36" s="5" t="n"/>
      <c r="M36" s="5" t="n"/>
      <c r="N36" s="6">
        <f>IF(A36="","",IFERROR(M36/L36,0))</f>
        <v/>
      </c>
      <c r="O36" s="31" t="n"/>
      <c r="P36" s="5" t="n"/>
      <c r="Q36" s="7" t="n"/>
      <c r="R36" s="8">
        <f>IF(A36="","",IF(P36&lt;&gt;"",P36,M36))</f>
        <v/>
      </c>
      <c r="S36" s="6">
        <f>IF(A36="","",IF(OR(L36="",R36=""),"",IFERROR((L36-R36)/L36,0)))</f>
        <v/>
      </c>
      <c r="T36" s="2" t="n"/>
      <c r="U36" s="5" t="n"/>
      <c r="V36" s="6">
        <f>IF(A36="","",IF(OR(U36="",R36=""),"",IFERROR(U36/R36,0)))</f>
        <v/>
      </c>
      <c r="W36" s="31" t="n"/>
      <c r="X36" s="31" t="n"/>
      <c r="Y36" s="2" t="n"/>
      <c r="Z36" s="4" t="n"/>
      <c r="AA36" s="2" t="n"/>
      <c r="AB36" s="4" t="n"/>
      <c r="AC36" s="31" t="n"/>
      <c r="AD36" s="4" t="n"/>
      <c r="AE36" s="9">
        <f>IF(B36="","",IF(X36&lt;&gt;"",X36-B36,TODAY()-B36))</f>
        <v/>
      </c>
      <c r="AF36" s="10">
        <f>IF(A36="","",IF(Y36&lt;&gt;"Pendiente","OK",IF(AC36="","Sin fecha",IF(AC36&lt;TODAY(),"URGENTE",IF(AC36-TODAY()&lt;=3,"Próxima","OK")))))</f>
        <v/>
      </c>
      <c r="AG36" s="10">
        <f>IF(A36="","",IF(OR(L36="",R36=""),"",IF(R36&gt;=L36*0.98,"Alta",IF(R36&gt;=L36*0.95,"Media","Baja"))))</f>
        <v/>
      </c>
    </row>
    <row r="37" ht="32" customHeight="1">
      <c r="A37" s="2" t="n"/>
      <c r="B37" s="31" t="n"/>
      <c r="C37" s="2" t="n"/>
      <c r="D37" s="4" t="n"/>
      <c r="E37" s="2" t="n"/>
      <c r="F37" s="2" t="n"/>
      <c r="G37" s="4" t="n"/>
      <c r="H37" s="4" t="n"/>
      <c r="I37" s="4" t="n"/>
      <c r="J37" s="2" t="n"/>
      <c r="K37" s="2" t="n"/>
      <c r="L37" s="5" t="n"/>
      <c r="M37" s="5" t="n"/>
      <c r="N37" s="11">
        <f>IF(A37="","",IFERROR(M37/L37,0))</f>
        <v/>
      </c>
      <c r="O37" s="31" t="n"/>
      <c r="P37" s="5" t="n"/>
      <c r="Q37" s="7" t="n"/>
      <c r="R37" s="12">
        <f>IF(A37="","",IF(P37&lt;&gt;"",P37,M37))</f>
        <v/>
      </c>
      <c r="S37" s="11">
        <f>IF(A37="","",IF(OR(L37="",R37=""),"",IFERROR((L37-R37)/L37,0)))</f>
        <v/>
      </c>
      <c r="T37" s="2" t="n"/>
      <c r="U37" s="5" t="n"/>
      <c r="V37" s="11">
        <f>IF(A37="","",IF(OR(U37="",R37=""),"",IFERROR(U37/R37,0)))</f>
        <v/>
      </c>
      <c r="W37" s="31" t="n"/>
      <c r="X37" s="31" t="n"/>
      <c r="Y37" s="2" t="n"/>
      <c r="Z37" s="4" t="n"/>
      <c r="AA37" s="2" t="n"/>
      <c r="AB37" s="4" t="n"/>
      <c r="AC37" s="31" t="n"/>
      <c r="AD37" s="4" t="n"/>
      <c r="AE37" s="13">
        <f>IF(B37="","",IF(X37&lt;&gt;"",X37-B37,TODAY()-B37))</f>
        <v/>
      </c>
      <c r="AF37" s="14">
        <f>IF(A37="","",IF(Y37&lt;&gt;"Pendiente","OK",IF(AC37="","Sin fecha",IF(AC37&lt;TODAY(),"URGENTE",IF(AC37-TODAY()&lt;=3,"Próxima","OK")))))</f>
        <v/>
      </c>
      <c r="AG37" s="14">
        <f>IF(A37="","",IF(OR(L37="",R37=""),"",IF(R37&gt;=L37*0.98,"Alta",IF(R37&gt;=L37*0.95,"Media","Baja"))))</f>
        <v/>
      </c>
    </row>
    <row r="38" ht="32" customHeight="1">
      <c r="A38" s="2" t="n"/>
      <c r="B38" s="31" t="n"/>
      <c r="C38" s="2" t="n"/>
      <c r="D38" s="4" t="n"/>
      <c r="E38" s="2" t="n"/>
      <c r="F38" s="2" t="n"/>
      <c r="G38" s="4" t="n"/>
      <c r="H38" s="4" t="n"/>
      <c r="I38" s="4" t="n"/>
      <c r="J38" s="2" t="n"/>
      <c r="K38" s="2" t="n"/>
      <c r="L38" s="5" t="n"/>
      <c r="M38" s="5" t="n"/>
      <c r="N38" s="6">
        <f>IF(A38="","",IFERROR(M38/L38,0))</f>
        <v/>
      </c>
      <c r="O38" s="31" t="n"/>
      <c r="P38" s="5" t="n"/>
      <c r="Q38" s="7" t="n"/>
      <c r="R38" s="8">
        <f>IF(A38="","",IF(P38&lt;&gt;"",P38,M38))</f>
        <v/>
      </c>
      <c r="S38" s="6">
        <f>IF(A38="","",IF(OR(L38="",R38=""),"",IFERROR((L38-R38)/L38,0)))</f>
        <v/>
      </c>
      <c r="T38" s="2" t="n"/>
      <c r="U38" s="5" t="n"/>
      <c r="V38" s="6">
        <f>IF(A38="","",IF(OR(U38="",R38=""),"",IFERROR(U38/R38,0)))</f>
        <v/>
      </c>
      <c r="W38" s="31" t="n"/>
      <c r="X38" s="31" t="n"/>
      <c r="Y38" s="2" t="n"/>
      <c r="Z38" s="4" t="n"/>
      <c r="AA38" s="2" t="n"/>
      <c r="AB38" s="4" t="n"/>
      <c r="AC38" s="31" t="n"/>
      <c r="AD38" s="4" t="n"/>
      <c r="AE38" s="9">
        <f>IF(B38="","",IF(X38&lt;&gt;"",X38-B38,TODAY()-B38))</f>
        <v/>
      </c>
      <c r="AF38" s="10">
        <f>IF(A38="","",IF(Y38&lt;&gt;"Pendiente","OK",IF(AC38="","Sin fecha",IF(AC38&lt;TODAY(),"URGENTE",IF(AC38-TODAY()&lt;=3,"Próxima","OK")))))</f>
        <v/>
      </c>
      <c r="AG38" s="10">
        <f>IF(A38="","",IF(OR(L38="",R38=""),"",IF(R38&gt;=L38*0.98,"Alta",IF(R38&gt;=L38*0.95,"Media","Baja"))))</f>
        <v/>
      </c>
    </row>
    <row r="39" ht="32" customHeight="1">
      <c r="A39" s="2" t="n"/>
      <c r="B39" s="31" t="n"/>
      <c r="C39" s="2" t="n"/>
      <c r="D39" s="4" t="n"/>
      <c r="E39" s="2" t="n"/>
      <c r="F39" s="2" t="n"/>
      <c r="G39" s="4" t="n"/>
      <c r="H39" s="4" t="n"/>
      <c r="I39" s="4" t="n"/>
      <c r="J39" s="2" t="n"/>
      <c r="K39" s="2" t="n"/>
      <c r="L39" s="5" t="n"/>
      <c r="M39" s="5" t="n"/>
      <c r="N39" s="11">
        <f>IF(A39="","",IFERROR(M39/L39,0))</f>
        <v/>
      </c>
      <c r="O39" s="31" t="n"/>
      <c r="P39" s="5" t="n"/>
      <c r="Q39" s="7" t="n"/>
      <c r="R39" s="12">
        <f>IF(A39="","",IF(P39&lt;&gt;"",P39,M39))</f>
        <v/>
      </c>
      <c r="S39" s="11">
        <f>IF(A39="","",IF(OR(L39="",R39=""),"",IFERROR((L39-R39)/L39,0)))</f>
        <v/>
      </c>
      <c r="T39" s="2" t="n"/>
      <c r="U39" s="5" t="n"/>
      <c r="V39" s="11">
        <f>IF(A39="","",IF(OR(U39="",R39=""),"",IFERROR(U39/R39,0)))</f>
        <v/>
      </c>
      <c r="W39" s="31" t="n"/>
      <c r="X39" s="31" t="n"/>
      <c r="Y39" s="2" t="n"/>
      <c r="Z39" s="4" t="n"/>
      <c r="AA39" s="2" t="n"/>
      <c r="AB39" s="4" t="n"/>
      <c r="AC39" s="31" t="n"/>
      <c r="AD39" s="4" t="n"/>
      <c r="AE39" s="13">
        <f>IF(B39="","",IF(X39&lt;&gt;"",X39-B39,TODAY()-B39))</f>
        <v/>
      </c>
      <c r="AF39" s="14">
        <f>IF(A39="","",IF(Y39&lt;&gt;"Pendiente","OK",IF(AC39="","Sin fecha",IF(AC39&lt;TODAY(),"URGENTE",IF(AC39-TODAY()&lt;=3,"Próxima","OK")))))</f>
        <v/>
      </c>
      <c r="AG39" s="14">
        <f>IF(A39="","",IF(OR(L39="",R39=""),"",IF(R39&gt;=L39*0.98,"Alta",IF(R39&gt;=L39*0.95,"Media","Baja"))))</f>
        <v/>
      </c>
    </row>
    <row r="40" ht="32" customHeight="1">
      <c r="A40" s="2" t="n"/>
      <c r="B40" s="31" t="n"/>
      <c r="C40" s="2" t="n"/>
      <c r="D40" s="4" t="n"/>
      <c r="E40" s="2" t="n"/>
      <c r="F40" s="2" t="n"/>
      <c r="G40" s="4" t="n"/>
      <c r="H40" s="4" t="n"/>
      <c r="I40" s="4" t="n"/>
      <c r="J40" s="2" t="n"/>
      <c r="K40" s="2" t="n"/>
      <c r="L40" s="5" t="n"/>
      <c r="M40" s="5" t="n"/>
      <c r="N40" s="6">
        <f>IF(A40="","",IFERROR(M40/L40,0))</f>
        <v/>
      </c>
      <c r="O40" s="31" t="n"/>
      <c r="P40" s="5" t="n"/>
      <c r="Q40" s="7" t="n"/>
      <c r="R40" s="8">
        <f>IF(A40="","",IF(P40&lt;&gt;"",P40,M40))</f>
        <v/>
      </c>
      <c r="S40" s="6">
        <f>IF(A40="","",IF(OR(L40="",R40=""),"",IFERROR((L40-R40)/L40,0)))</f>
        <v/>
      </c>
      <c r="T40" s="2" t="n"/>
      <c r="U40" s="5" t="n"/>
      <c r="V40" s="6">
        <f>IF(A40="","",IF(OR(U40="",R40=""),"",IFERROR(U40/R40,0)))</f>
        <v/>
      </c>
      <c r="W40" s="31" t="n"/>
      <c r="X40" s="31" t="n"/>
      <c r="Y40" s="2" t="n"/>
      <c r="Z40" s="4" t="n"/>
      <c r="AA40" s="2" t="n"/>
      <c r="AB40" s="4" t="n"/>
      <c r="AC40" s="31" t="n"/>
      <c r="AD40" s="4" t="n"/>
      <c r="AE40" s="9">
        <f>IF(B40="","",IF(X40&lt;&gt;"",X40-B40,TODAY()-B40))</f>
        <v/>
      </c>
      <c r="AF40" s="10">
        <f>IF(A40="","",IF(Y40&lt;&gt;"Pendiente","OK",IF(AC40="","Sin fecha",IF(AC40&lt;TODAY(),"URGENTE",IF(AC40-TODAY()&lt;=3,"Próxima","OK")))))</f>
        <v/>
      </c>
      <c r="AG40" s="10">
        <f>IF(A40="","",IF(OR(L40="",R40=""),"",IF(R40&gt;=L40*0.98,"Alta",IF(R40&gt;=L40*0.95,"Media","Baja"))))</f>
        <v/>
      </c>
    </row>
    <row r="41" ht="32" customHeight="1">
      <c r="A41" s="2" t="n"/>
      <c r="B41" s="31" t="n"/>
      <c r="C41" s="2" t="n"/>
      <c r="D41" s="4" t="n"/>
      <c r="E41" s="2" t="n"/>
      <c r="F41" s="2" t="n"/>
      <c r="G41" s="4" t="n"/>
      <c r="H41" s="4" t="n"/>
      <c r="I41" s="4" t="n"/>
      <c r="J41" s="2" t="n"/>
      <c r="K41" s="2" t="n"/>
      <c r="L41" s="5" t="n"/>
      <c r="M41" s="5" t="n"/>
      <c r="N41" s="11">
        <f>IF(A41="","",IFERROR(M41/L41,0))</f>
        <v/>
      </c>
      <c r="O41" s="31" t="n"/>
      <c r="P41" s="5" t="n"/>
      <c r="Q41" s="7" t="n"/>
      <c r="R41" s="12">
        <f>IF(A41="","",IF(P41&lt;&gt;"",P41,M41))</f>
        <v/>
      </c>
      <c r="S41" s="11">
        <f>IF(A41="","",IF(OR(L41="",R41=""),"",IFERROR((L41-R41)/L41,0)))</f>
        <v/>
      </c>
      <c r="T41" s="2" t="n"/>
      <c r="U41" s="5" t="n"/>
      <c r="V41" s="11">
        <f>IF(A41="","",IF(OR(U41="",R41=""),"",IFERROR(U41/R41,0)))</f>
        <v/>
      </c>
      <c r="W41" s="31" t="n"/>
      <c r="X41" s="31" t="n"/>
      <c r="Y41" s="2" t="n"/>
      <c r="Z41" s="4" t="n"/>
      <c r="AA41" s="2" t="n"/>
      <c r="AB41" s="4" t="n"/>
      <c r="AC41" s="31" t="n"/>
      <c r="AD41" s="4" t="n"/>
      <c r="AE41" s="13">
        <f>IF(B41="","",IF(X41&lt;&gt;"",X41-B41,TODAY()-B41))</f>
        <v/>
      </c>
      <c r="AF41" s="14">
        <f>IF(A41="","",IF(Y41&lt;&gt;"Pendiente","OK",IF(AC41="","Sin fecha",IF(AC41&lt;TODAY(),"URGENTE",IF(AC41-TODAY()&lt;=3,"Próxima","OK")))))</f>
        <v/>
      </c>
      <c r="AG41" s="14">
        <f>IF(A41="","",IF(OR(L41="",R41=""),"",IF(R41&gt;=L41*0.98,"Alta",IF(R41&gt;=L41*0.95,"Media","Baja"))))</f>
        <v/>
      </c>
    </row>
    <row r="42" ht="32" customHeight="1">
      <c r="A42" s="2" t="n"/>
      <c r="B42" s="31" t="n"/>
      <c r="C42" s="2" t="n"/>
      <c r="D42" s="4" t="n"/>
      <c r="E42" s="2" t="n"/>
      <c r="F42" s="2" t="n"/>
      <c r="G42" s="4" t="n"/>
      <c r="H42" s="4" t="n"/>
      <c r="I42" s="4" t="n"/>
      <c r="J42" s="2" t="n"/>
      <c r="K42" s="2" t="n"/>
      <c r="L42" s="5" t="n"/>
      <c r="M42" s="5" t="n"/>
      <c r="N42" s="6">
        <f>IF(A42="","",IFERROR(M42/L42,0))</f>
        <v/>
      </c>
      <c r="O42" s="31" t="n"/>
      <c r="P42" s="5" t="n"/>
      <c r="Q42" s="7" t="n"/>
      <c r="R42" s="8">
        <f>IF(A42="","",IF(P42&lt;&gt;"",P42,M42))</f>
        <v/>
      </c>
      <c r="S42" s="6">
        <f>IF(A42="","",IF(OR(L42="",R42=""),"",IFERROR((L42-R42)/L42,0)))</f>
        <v/>
      </c>
      <c r="T42" s="2" t="n"/>
      <c r="U42" s="5" t="n"/>
      <c r="V42" s="6">
        <f>IF(A42="","",IF(OR(U42="",R42=""),"",IFERROR(U42/R42,0)))</f>
        <v/>
      </c>
      <c r="W42" s="31" t="n"/>
      <c r="X42" s="31" t="n"/>
      <c r="Y42" s="2" t="n"/>
      <c r="Z42" s="4" t="n"/>
      <c r="AA42" s="2" t="n"/>
      <c r="AB42" s="4" t="n"/>
      <c r="AC42" s="31" t="n"/>
      <c r="AD42" s="4" t="n"/>
      <c r="AE42" s="9">
        <f>IF(B42="","",IF(X42&lt;&gt;"",X42-B42,TODAY()-B42))</f>
        <v/>
      </c>
      <c r="AF42" s="10">
        <f>IF(A42="","",IF(Y42&lt;&gt;"Pendiente","OK",IF(AC42="","Sin fecha",IF(AC42&lt;TODAY(),"URGENTE",IF(AC42-TODAY()&lt;=3,"Próxima","OK")))))</f>
        <v/>
      </c>
      <c r="AG42" s="10">
        <f>IF(A42="","",IF(OR(L42="",R42=""),"",IF(R42&gt;=L42*0.98,"Alta",IF(R42&gt;=L42*0.95,"Media","Baja"))))</f>
        <v/>
      </c>
    </row>
    <row r="43" ht="32" customHeight="1">
      <c r="A43" s="2" t="n"/>
      <c r="B43" s="31" t="n"/>
      <c r="C43" s="2" t="n"/>
      <c r="D43" s="4" t="n"/>
      <c r="E43" s="2" t="n"/>
      <c r="F43" s="2" t="n"/>
      <c r="G43" s="4" t="n"/>
      <c r="H43" s="4" t="n"/>
      <c r="I43" s="4" t="n"/>
      <c r="J43" s="2" t="n"/>
      <c r="K43" s="2" t="n"/>
      <c r="L43" s="5" t="n"/>
      <c r="M43" s="5" t="n"/>
      <c r="N43" s="11">
        <f>IF(A43="","",IFERROR(M43/L43,0))</f>
        <v/>
      </c>
      <c r="O43" s="31" t="n"/>
      <c r="P43" s="5" t="n"/>
      <c r="Q43" s="7" t="n"/>
      <c r="R43" s="12">
        <f>IF(A43="","",IF(P43&lt;&gt;"",P43,M43))</f>
        <v/>
      </c>
      <c r="S43" s="11">
        <f>IF(A43="","",IF(OR(L43="",R43=""),"",IFERROR((L43-R43)/L43,0)))</f>
        <v/>
      </c>
      <c r="T43" s="2" t="n"/>
      <c r="U43" s="5" t="n"/>
      <c r="V43" s="11">
        <f>IF(A43="","",IF(OR(U43="",R43=""),"",IFERROR(U43/R43,0)))</f>
        <v/>
      </c>
      <c r="W43" s="31" t="n"/>
      <c r="X43" s="31" t="n"/>
      <c r="Y43" s="2" t="n"/>
      <c r="Z43" s="4" t="n"/>
      <c r="AA43" s="2" t="n"/>
      <c r="AB43" s="4" t="n"/>
      <c r="AC43" s="31" t="n"/>
      <c r="AD43" s="4" t="n"/>
      <c r="AE43" s="13">
        <f>IF(B43="","",IF(X43&lt;&gt;"",X43-B43,TODAY()-B43))</f>
        <v/>
      </c>
      <c r="AF43" s="14">
        <f>IF(A43="","",IF(Y43&lt;&gt;"Pendiente","OK",IF(AC43="","Sin fecha",IF(AC43&lt;TODAY(),"URGENTE",IF(AC43-TODAY()&lt;=3,"Próxima","OK")))))</f>
        <v/>
      </c>
      <c r="AG43" s="14">
        <f>IF(A43="","",IF(OR(L43="",R43=""),"",IF(R43&gt;=L43*0.98,"Alta",IF(R43&gt;=L43*0.95,"Media","Baja"))))</f>
        <v/>
      </c>
    </row>
    <row r="44" ht="32" customHeight="1">
      <c r="A44" s="2" t="n"/>
      <c r="B44" s="31" t="n"/>
      <c r="C44" s="2" t="n"/>
      <c r="D44" s="4" t="n"/>
      <c r="E44" s="2" t="n"/>
      <c r="F44" s="2" t="n"/>
      <c r="G44" s="4" t="n"/>
      <c r="H44" s="4" t="n"/>
      <c r="I44" s="4" t="n"/>
      <c r="J44" s="2" t="n"/>
      <c r="K44" s="2" t="n"/>
      <c r="L44" s="5" t="n"/>
      <c r="M44" s="5" t="n"/>
      <c r="N44" s="6">
        <f>IF(A44="","",IFERROR(M44/L44,0))</f>
        <v/>
      </c>
      <c r="O44" s="31" t="n"/>
      <c r="P44" s="5" t="n"/>
      <c r="Q44" s="7" t="n"/>
      <c r="R44" s="8">
        <f>IF(A44="","",IF(P44&lt;&gt;"",P44,M44))</f>
        <v/>
      </c>
      <c r="S44" s="6">
        <f>IF(A44="","",IF(OR(L44="",R44=""),"",IFERROR((L44-R44)/L44,0)))</f>
        <v/>
      </c>
      <c r="T44" s="2" t="n"/>
      <c r="U44" s="5" t="n"/>
      <c r="V44" s="6">
        <f>IF(A44="","",IF(OR(U44="",R44=""),"",IFERROR(U44/R44,0)))</f>
        <v/>
      </c>
      <c r="W44" s="31" t="n"/>
      <c r="X44" s="31" t="n"/>
      <c r="Y44" s="2" t="n"/>
      <c r="Z44" s="4" t="n"/>
      <c r="AA44" s="2" t="n"/>
      <c r="AB44" s="4" t="n"/>
      <c r="AC44" s="31" t="n"/>
      <c r="AD44" s="4" t="n"/>
      <c r="AE44" s="9">
        <f>IF(B44="","",IF(X44&lt;&gt;"",X44-B44,TODAY()-B44))</f>
        <v/>
      </c>
      <c r="AF44" s="10">
        <f>IF(A44="","",IF(Y44&lt;&gt;"Pendiente","OK",IF(AC44="","Sin fecha",IF(AC44&lt;TODAY(),"URGENTE",IF(AC44-TODAY()&lt;=3,"Próxima","OK")))))</f>
        <v/>
      </c>
      <c r="AG44" s="10">
        <f>IF(A44="","",IF(OR(L44="",R44=""),"",IF(R44&gt;=L44*0.98,"Alta",IF(R44&gt;=L44*0.95,"Media","Baja"))))</f>
        <v/>
      </c>
    </row>
    <row r="45" ht="32" customHeight="1">
      <c r="A45" s="2" t="n"/>
      <c r="B45" s="31" t="n"/>
      <c r="C45" s="2" t="n"/>
      <c r="D45" s="4" t="n"/>
      <c r="E45" s="2" t="n"/>
      <c r="F45" s="2" t="n"/>
      <c r="G45" s="4" t="n"/>
      <c r="H45" s="4" t="n"/>
      <c r="I45" s="4" t="n"/>
      <c r="J45" s="2" t="n"/>
      <c r="K45" s="2" t="n"/>
      <c r="L45" s="5" t="n"/>
      <c r="M45" s="5" t="n"/>
      <c r="N45" s="11">
        <f>IF(A45="","",IFERROR(M45/L45,0))</f>
        <v/>
      </c>
      <c r="O45" s="31" t="n"/>
      <c r="P45" s="5" t="n"/>
      <c r="Q45" s="7" t="n"/>
      <c r="R45" s="12">
        <f>IF(A45="","",IF(P45&lt;&gt;"",P45,M45))</f>
        <v/>
      </c>
      <c r="S45" s="11">
        <f>IF(A45="","",IF(OR(L45="",R45=""),"",IFERROR((L45-R45)/L45,0)))</f>
        <v/>
      </c>
      <c r="T45" s="2" t="n"/>
      <c r="U45" s="5" t="n"/>
      <c r="V45" s="11">
        <f>IF(A45="","",IF(OR(U45="",R45=""),"",IFERROR(U45/R45,0)))</f>
        <v/>
      </c>
      <c r="W45" s="31" t="n"/>
      <c r="X45" s="31" t="n"/>
      <c r="Y45" s="2" t="n"/>
      <c r="Z45" s="4" t="n"/>
      <c r="AA45" s="2" t="n"/>
      <c r="AB45" s="4" t="n"/>
      <c r="AC45" s="31" t="n"/>
      <c r="AD45" s="4" t="n"/>
      <c r="AE45" s="13">
        <f>IF(B45="","",IF(X45&lt;&gt;"",X45-B45,TODAY()-B45))</f>
        <v/>
      </c>
      <c r="AF45" s="14">
        <f>IF(A45="","",IF(Y45&lt;&gt;"Pendiente","OK",IF(AC45="","Sin fecha",IF(AC45&lt;TODAY(),"URGENTE",IF(AC45-TODAY()&lt;=3,"Próxima","OK")))))</f>
        <v/>
      </c>
      <c r="AG45" s="14">
        <f>IF(A45="","",IF(OR(L45="",R45=""),"",IF(R45&gt;=L45*0.98,"Alta",IF(R45&gt;=L45*0.95,"Media","Baja"))))</f>
        <v/>
      </c>
    </row>
    <row r="46" ht="32" customHeight="1">
      <c r="A46" s="2" t="n"/>
      <c r="B46" s="31" t="n"/>
      <c r="C46" s="2" t="n"/>
      <c r="D46" s="4" t="n"/>
      <c r="E46" s="2" t="n"/>
      <c r="F46" s="2" t="n"/>
      <c r="G46" s="4" t="n"/>
      <c r="H46" s="4" t="n"/>
      <c r="I46" s="4" t="n"/>
      <c r="J46" s="2" t="n"/>
      <c r="K46" s="2" t="n"/>
      <c r="L46" s="5" t="n"/>
      <c r="M46" s="5" t="n"/>
      <c r="N46" s="6">
        <f>IF(A46="","",IFERROR(M46/L46,0))</f>
        <v/>
      </c>
      <c r="O46" s="31" t="n"/>
      <c r="P46" s="5" t="n"/>
      <c r="Q46" s="7" t="n"/>
      <c r="R46" s="8">
        <f>IF(A46="","",IF(P46&lt;&gt;"",P46,M46))</f>
        <v/>
      </c>
      <c r="S46" s="6">
        <f>IF(A46="","",IF(OR(L46="",R46=""),"",IFERROR((L46-R46)/L46,0)))</f>
        <v/>
      </c>
      <c r="T46" s="2" t="n"/>
      <c r="U46" s="5" t="n"/>
      <c r="V46" s="6">
        <f>IF(A46="","",IF(OR(U46="",R46=""),"",IFERROR(U46/R46,0)))</f>
        <v/>
      </c>
      <c r="W46" s="31" t="n"/>
      <c r="X46" s="31" t="n"/>
      <c r="Y46" s="2" t="n"/>
      <c r="Z46" s="4" t="n"/>
      <c r="AA46" s="2" t="n"/>
      <c r="AB46" s="4" t="n"/>
      <c r="AC46" s="31" t="n"/>
      <c r="AD46" s="4" t="n"/>
      <c r="AE46" s="9">
        <f>IF(B46="","",IF(X46&lt;&gt;"",X46-B46,TODAY()-B46))</f>
        <v/>
      </c>
      <c r="AF46" s="10">
        <f>IF(A46="","",IF(Y46&lt;&gt;"Pendiente","OK",IF(AC46="","Sin fecha",IF(AC46&lt;TODAY(),"URGENTE",IF(AC46-TODAY()&lt;=3,"Próxima","OK")))))</f>
        <v/>
      </c>
      <c r="AG46" s="10">
        <f>IF(A46="","",IF(OR(L46="",R46=""),"",IF(R46&gt;=L46*0.98,"Alta",IF(R46&gt;=L46*0.95,"Media","Baja"))))</f>
        <v/>
      </c>
    </row>
    <row r="47" ht="32" customHeight="1">
      <c r="A47" s="2" t="n"/>
      <c r="B47" s="31" t="n"/>
      <c r="C47" s="2" t="n"/>
      <c r="D47" s="4" t="n"/>
      <c r="E47" s="2" t="n"/>
      <c r="F47" s="2" t="n"/>
      <c r="G47" s="4" t="n"/>
      <c r="H47" s="4" t="n"/>
      <c r="I47" s="4" t="n"/>
      <c r="J47" s="2" t="n"/>
      <c r="K47" s="2" t="n"/>
      <c r="L47" s="5" t="n"/>
      <c r="M47" s="5" t="n"/>
      <c r="N47" s="11">
        <f>IF(A47="","",IFERROR(M47/L47,0))</f>
        <v/>
      </c>
      <c r="O47" s="31" t="n"/>
      <c r="P47" s="5" t="n"/>
      <c r="Q47" s="7" t="n"/>
      <c r="R47" s="12">
        <f>IF(A47="","",IF(P47&lt;&gt;"",P47,M47))</f>
        <v/>
      </c>
      <c r="S47" s="11">
        <f>IF(A47="","",IF(OR(L47="",R47=""),"",IFERROR((L47-R47)/L47,0)))</f>
        <v/>
      </c>
      <c r="T47" s="2" t="n"/>
      <c r="U47" s="5" t="n"/>
      <c r="V47" s="11">
        <f>IF(A47="","",IF(OR(U47="",R47=""),"",IFERROR(U47/R47,0)))</f>
        <v/>
      </c>
      <c r="W47" s="31" t="n"/>
      <c r="X47" s="31" t="n"/>
      <c r="Y47" s="2" t="n"/>
      <c r="Z47" s="4" t="n"/>
      <c r="AA47" s="2" t="n"/>
      <c r="AB47" s="4" t="n"/>
      <c r="AC47" s="31" t="n"/>
      <c r="AD47" s="4" t="n"/>
      <c r="AE47" s="13">
        <f>IF(B47="","",IF(X47&lt;&gt;"",X47-B47,TODAY()-B47))</f>
        <v/>
      </c>
      <c r="AF47" s="14">
        <f>IF(A47="","",IF(Y47&lt;&gt;"Pendiente","OK",IF(AC47="","Sin fecha",IF(AC47&lt;TODAY(),"URGENTE",IF(AC47-TODAY()&lt;=3,"Próxima","OK")))))</f>
        <v/>
      </c>
      <c r="AG47" s="14">
        <f>IF(A47="","",IF(OR(L47="",R47=""),"",IF(R47&gt;=L47*0.98,"Alta",IF(R47&gt;=L47*0.95,"Media","Baja"))))</f>
        <v/>
      </c>
    </row>
    <row r="48" ht="32" customHeight="1">
      <c r="A48" s="2" t="n"/>
      <c r="B48" s="31" t="n"/>
      <c r="C48" s="2" t="n"/>
      <c r="D48" s="4" t="n"/>
      <c r="E48" s="2" t="n"/>
      <c r="F48" s="2" t="n"/>
      <c r="G48" s="4" t="n"/>
      <c r="H48" s="4" t="n"/>
      <c r="I48" s="4" t="n"/>
      <c r="J48" s="2" t="n"/>
      <c r="K48" s="2" t="n"/>
      <c r="L48" s="5" t="n"/>
      <c r="M48" s="5" t="n"/>
      <c r="N48" s="6">
        <f>IF(A48="","",IFERROR(M48/L48,0))</f>
        <v/>
      </c>
      <c r="O48" s="31" t="n"/>
      <c r="P48" s="5" t="n"/>
      <c r="Q48" s="7" t="n"/>
      <c r="R48" s="8">
        <f>IF(A48="","",IF(P48&lt;&gt;"",P48,M48))</f>
        <v/>
      </c>
      <c r="S48" s="6">
        <f>IF(A48="","",IF(OR(L48="",R48=""),"",IFERROR((L48-R48)/L48,0)))</f>
        <v/>
      </c>
      <c r="T48" s="2" t="n"/>
      <c r="U48" s="5" t="n"/>
      <c r="V48" s="6">
        <f>IF(A48="","",IF(OR(U48="",R48=""),"",IFERROR(U48/R48,0)))</f>
        <v/>
      </c>
      <c r="W48" s="31" t="n"/>
      <c r="X48" s="31" t="n"/>
      <c r="Y48" s="2" t="n"/>
      <c r="Z48" s="4" t="n"/>
      <c r="AA48" s="2" t="n"/>
      <c r="AB48" s="4" t="n"/>
      <c r="AC48" s="31" t="n"/>
      <c r="AD48" s="4" t="n"/>
      <c r="AE48" s="9">
        <f>IF(B48="","",IF(X48&lt;&gt;"",X48-B48,TODAY()-B48))</f>
        <v/>
      </c>
      <c r="AF48" s="10">
        <f>IF(A48="","",IF(Y48&lt;&gt;"Pendiente","OK",IF(AC48="","Sin fecha",IF(AC48&lt;TODAY(),"URGENTE",IF(AC48-TODAY()&lt;=3,"Próxima","OK")))))</f>
        <v/>
      </c>
      <c r="AG48" s="10">
        <f>IF(A48="","",IF(OR(L48="",R48=""),"",IF(R48&gt;=L48*0.98,"Alta",IF(R48&gt;=L48*0.95,"Media","Baja"))))</f>
        <v/>
      </c>
    </row>
    <row r="49" ht="32" customHeight="1">
      <c r="A49" s="2" t="n"/>
      <c r="B49" s="31" t="n"/>
      <c r="C49" s="2" t="n"/>
      <c r="D49" s="4" t="n"/>
      <c r="E49" s="2" t="n"/>
      <c r="F49" s="2" t="n"/>
      <c r="G49" s="4" t="n"/>
      <c r="H49" s="4" t="n"/>
      <c r="I49" s="4" t="n"/>
      <c r="J49" s="2" t="n"/>
      <c r="K49" s="2" t="n"/>
      <c r="L49" s="5" t="n"/>
      <c r="M49" s="5" t="n"/>
      <c r="N49" s="11">
        <f>IF(A49="","",IFERROR(M49/L49,0))</f>
        <v/>
      </c>
      <c r="O49" s="31" t="n"/>
      <c r="P49" s="5" t="n"/>
      <c r="Q49" s="7" t="n"/>
      <c r="R49" s="12">
        <f>IF(A49="","",IF(P49&lt;&gt;"",P49,M49))</f>
        <v/>
      </c>
      <c r="S49" s="11">
        <f>IF(A49="","",IF(OR(L49="",R49=""),"",IFERROR((L49-R49)/L49,0)))</f>
        <v/>
      </c>
      <c r="T49" s="2" t="n"/>
      <c r="U49" s="5" t="n"/>
      <c r="V49" s="11">
        <f>IF(A49="","",IF(OR(U49="",R49=""),"",IFERROR(U49/R49,0)))</f>
        <v/>
      </c>
      <c r="W49" s="31" t="n"/>
      <c r="X49" s="31" t="n"/>
      <c r="Y49" s="2" t="n"/>
      <c r="Z49" s="4" t="n"/>
      <c r="AA49" s="2" t="n"/>
      <c r="AB49" s="4" t="n"/>
      <c r="AC49" s="31" t="n"/>
      <c r="AD49" s="4" t="n"/>
      <c r="AE49" s="13">
        <f>IF(B49="","",IF(X49&lt;&gt;"",X49-B49,TODAY()-B49))</f>
        <v/>
      </c>
      <c r="AF49" s="14">
        <f>IF(A49="","",IF(Y49&lt;&gt;"Pendiente","OK",IF(AC49="","Sin fecha",IF(AC49&lt;TODAY(),"URGENTE",IF(AC49-TODAY()&lt;=3,"Próxima","OK")))))</f>
        <v/>
      </c>
      <c r="AG49" s="14">
        <f>IF(A49="","",IF(OR(L49="",R49=""),"",IF(R49&gt;=L49*0.98,"Alta",IF(R49&gt;=L49*0.95,"Media","Baja"))))</f>
        <v/>
      </c>
    </row>
    <row r="50" ht="32" customHeight="1">
      <c r="A50" s="2" t="n"/>
      <c r="B50" s="31" t="n"/>
      <c r="C50" s="2" t="n"/>
      <c r="D50" s="4" t="n"/>
      <c r="E50" s="2" t="n"/>
      <c r="F50" s="2" t="n"/>
      <c r="G50" s="4" t="n"/>
      <c r="H50" s="4" t="n"/>
      <c r="I50" s="4" t="n"/>
      <c r="J50" s="2" t="n"/>
      <c r="K50" s="2" t="n"/>
      <c r="L50" s="5" t="n"/>
      <c r="M50" s="5" t="n"/>
      <c r="N50" s="6">
        <f>IF(A50="","",IFERROR(M50/L50,0))</f>
        <v/>
      </c>
      <c r="O50" s="31" t="n"/>
      <c r="P50" s="5" t="n"/>
      <c r="Q50" s="7" t="n"/>
      <c r="R50" s="8">
        <f>IF(A50="","",IF(P50&lt;&gt;"",P50,M50))</f>
        <v/>
      </c>
      <c r="S50" s="6">
        <f>IF(A50="","",IF(OR(L50="",R50=""),"",IFERROR((L50-R50)/L50,0)))</f>
        <v/>
      </c>
      <c r="T50" s="2" t="n"/>
      <c r="U50" s="5" t="n"/>
      <c r="V50" s="6">
        <f>IF(A50="","",IF(OR(U50="",R50=""),"",IFERROR(U50/R50,0)))</f>
        <v/>
      </c>
      <c r="W50" s="31" t="n"/>
      <c r="X50" s="31" t="n"/>
      <c r="Y50" s="2" t="n"/>
      <c r="Z50" s="4" t="n"/>
      <c r="AA50" s="2" t="n"/>
      <c r="AB50" s="4" t="n"/>
      <c r="AC50" s="31" t="n"/>
      <c r="AD50" s="4" t="n"/>
      <c r="AE50" s="9">
        <f>IF(B50="","",IF(X50&lt;&gt;"",X50-B50,TODAY()-B50))</f>
        <v/>
      </c>
      <c r="AF50" s="10">
        <f>IF(A50="","",IF(Y50&lt;&gt;"Pendiente","OK",IF(AC50="","Sin fecha",IF(AC50&lt;TODAY(),"URGENTE",IF(AC50-TODAY()&lt;=3,"Próxima","OK")))))</f>
        <v/>
      </c>
      <c r="AG50" s="10">
        <f>IF(A50="","",IF(OR(L50="",R50=""),"",IF(R50&gt;=L50*0.98,"Alta",IF(R50&gt;=L50*0.95,"Media","Baja"))))</f>
        <v/>
      </c>
    </row>
    <row r="51" ht="32" customHeight="1">
      <c r="A51" s="2" t="n"/>
      <c r="B51" s="31" t="n"/>
      <c r="C51" s="2" t="n"/>
      <c r="D51" s="4" t="n"/>
      <c r="E51" s="2" t="n"/>
      <c r="F51" s="2" t="n"/>
      <c r="G51" s="4" t="n"/>
      <c r="H51" s="4" t="n"/>
      <c r="I51" s="4" t="n"/>
      <c r="J51" s="2" t="n"/>
      <c r="K51" s="2" t="n"/>
      <c r="L51" s="5" t="n"/>
      <c r="M51" s="5" t="n"/>
      <c r="N51" s="11">
        <f>IF(A51="","",IFERROR(M51/L51,0))</f>
        <v/>
      </c>
      <c r="O51" s="31" t="n"/>
      <c r="P51" s="5" t="n"/>
      <c r="Q51" s="7" t="n"/>
      <c r="R51" s="12">
        <f>IF(A51="","",IF(P51&lt;&gt;"",P51,M51))</f>
        <v/>
      </c>
      <c r="S51" s="11">
        <f>IF(A51="","",IF(OR(L51="",R51=""),"",IFERROR((L51-R51)/L51,0)))</f>
        <v/>
      </c>
      <c r="T51" s="2" t="n"/>
      <c r="U51" s="5" t="n"/>
      <c r="V51" s="11">
        <f>IF(A51="","",IF(OR(U51="",R51=""),"",IFERROR(U51/R51,0)))</f>
        <v/>
      </c>
      <c r="W51" s="31" t="n"/>
      <c r="X51" s="31" t="n"/>
      <c r="Y51" s="2" t="n"/>
      <c r="Z51" s="4" t="n"/>
      <c r="AA51" s="2" t="n"/>
      <c r="AB51" s="4" t="n"/>
      <c r="AC51" s="31" t="n"/>
      <c r="AD51" s="4" t="n"/>
      <c r="AE51" s="13">
        <f>IF(B51="","",IF(X51&lt;&gt;"",X51-B51,TODAY()-B51))</f>
        <v/>
      </c>
      <c r="AF51" s="14">
        <f>IF(A51="","",IF(Y51&lt;&gt;"Pendiente","OK",IF(AC51="","Sin fecha",IF(AC51&lt;TODAY(),"URGENTE",IF(AC51-TODAY()&lt;=3,"Próxima","OK")))))</f>
        <v/>
      </c>
      <c r="AG51" s="14">
        <f>IF(A51="","",IF(OR(L51="",R51=""),"",IF(R51&gt;=L51*0.98,"Alta",IF(R51&gt;=L51*0.95,"Media","Baja"))))</f>
        <v/>
      </c>
    </row>
    <row r="52" ht="32" customHeight="1">
      <c r="A52" s="2" t="n"/>
      <c r="B52" s="31" t="n"/>
      <c r="C52" s="2" t="n"/>
      <c r="D52" s="4" t="n"/>
      <c r="E52" s="2" t="n"/>
      <c r="F52" s="2" t="n"/>
      <c r="G52" s="4" t="n"/>
      <c r="H52" s="4" t="n"/>
      <c r="I52" s="4" t="n"/>
      <c r="J52" s="2" t="n"/>
      <c r="K52" s="2" t="n"/>
      <c r="L52" s="5" t="n"/>
      <c r="M52" s="5" t="n"/>
      <c r="N52" s="6">
        <f>IF(A52="","",IFERROR(M52/L52,0))</f>
        <v/>
      </c>
      <c r="O52" s="31" t="n"/>
      <c r="P52" s="5" t="n"/>
      <c r="Q52" s="7" t="n"/>
      <c r="R52" s="8">
        <f>IF(A52="","",IF(P52&lt;&gt;"",P52,M52))</f>
        <v/>
      </c>
      <c r="S52" s="6">
        <f>IF(A52="","",IF(OR(L52="",R52=""),"",IFERROR((L52-R52)/L52,0)))</f>
        <v/>
      </c>
      <c r="T52" s="2" t="n"/>
      <c r="U52" s="5" t="n"/>
      <c r="V52" s="6">
        <f>IF(A52="","",IF(OR(U52="",R52=""),"",IFERROR(U52/R52,0)))</f>
        <v/>
      </c>
      <c r="W52" s="31" t="n"/>
      <c r="X52" s="31" t="n"/>
      <c r="Y52" s="2" t="n"/>
      <c r="Z52" s="4" t="n"/>
      <c r="AA52" s="2" t="n"/>
      <c r="AB52" s="4" t="n"/>
      <c r="AC52" s="31" t="n"/>
      <c r="AD52" s="4" t="n"/>
      <c r="AE52" s="9">
        <f>IF(B52="","",IF(X52&lt;&gt;"",X52-B52,TODAY()-B52))</f>
        <v/>
      </c>
      <c r="AF52" s="10">
        <f>IF(A52="","",IF(Y52&lt;&gt;"Pendiente","OK",IF(AC52="","Sin fecha",IF(AC52&lt;TODAY(),"URGENTE",IF(AC52-TODAY()&lt;=3,"Próxima","OK")))))</f>
        <v/>
      </c>
      <c r="AG52" s="10">
        <f>IF(A52="","",IF(OR(L52="",R52=""),"",IF(R52&gt;=L52*0.98,"Alta",IF(R52&gt;=L52*0.95,"Media","Baja"))))</f>
        <v/>
      </c>
    </row>
    <row r="53" ht="32" customHeight="1">
      <c r="A53" s="2" t="n"/>
      <c r="B53" s="31" t="n"/>
      <c r="C53" s="2" t="n"/>
      <c r="D53" s="4" t="n"/>
      <c r="E53" s="2" t="n"/>
      <c r="F53" s="2" t="n"/>
      <c r="G53" s="4" t="n"/>
      <c r="H53" s="4" t="n"/>
      <c r="I53" s="4" t="n"/>
      <c r="J53" s="2" t="n"/>
      <c r="K53" s="2" t="n"/>
      <c r="L53" s="5" t="n"/>
      <c r="M53" s="5" t="n"/>
      <c r="N53" s="11">
        <f>IF(A53="","",IFERROR(M53/L53,0))</f>
        <v/>
      </c>
      <c r="O53" s="31" t="n"/>
      <c r="P53" s="5" t="n"/>
      <c r="Q53" s="7" t="n"/>
      <c r="R53" s="12">
        <f>IF(A53="","",IF(P53&lt;&gt;"",P53,M53))</f>
        <v/>
      </c>
      <c r="S53" s="11">
        <f>IF(A53="","",IF(OR(L53="",R53=""),"",IFERROR((L53-R53)/L53,0)))</f>
        <v/>
      </c>
      <c r="T53" s="2" t="n"/>
      <c r="U53" s="5" t="n"/>
      <c r="V53" s="11">
        <f>IF(A53="","",IF(OR(U53="",R53=""),"",IFERROR(U53/R53,0)))</f>
        <v/>
      </c>
      <c r="W53" s="31" t="n"/>
      <c r="X53" s="31" t="n"/>
      <c r="Y53" s="2" t="n"/>
      <c r="Z53" s="4" t="n"/>
      <c r="AA53" s="2" t="n"/>
      <c r="AB53" s="4" t="n"/>
      <c r="AC53" s="31" t="n"/>
      <c r="AD53" s="4" t="n"/>
      <c r="AE53" s="13">
        <f>IF(B53="","",IF(X53&lt;&gt;"",X53-B53,TODAY()-B53))</f>
        <v/>
      </c>
      <c r="AF53" s="14">
        <f>IF(A53="","",IF(Y53&lt;&gt;"Pendiente","OK",IF(AC53="","Sin fecha",IF(AC53&lt;TODAY(),"URGENTE",IF(AC53-TODAY()&lt;=3,"Próxima","OK")))))</f>
        <v/>
      </c>
      <c r="AG53" s="14">
        <f>IF(A53="","",IF(OR(L53="",R53=""),"",IF(R53&gt;=L53*0.98,"Alta",IF(R53&gt;=L53*0.95,"Media","Baja"))))</f>
        <v/>
      </c>
    </row>
    <row r="54" ht="32" customHeight="1">
      <c r="A54" s="2" t="n"/>
      <c r="B54" s="31" t="n"/>
      <c r="C54" s="2" t="n"/>
      <c r="D54" s="4" t="n"/>
      <c r="E54" s="2" t="n"/>
      <c r="F54" s="2" t="n"/>
      <c r="G54" s="4" t="n"/>
      <c r="H54" s="4" t="n"/>
      <c r="I54" s="4" t="n"/>
      <c r="J54" s="2" t="n"/>
      <c r="K54" s="2" t="n"/>
      <c r="L54" s="5" t="n"/>
      <c r="M54" s="5" t="n"/>
      <c r="N54" s="6">
        <f>IF(A54="","",IFERROR(M54/L54,0))</f>
        <v/>
      </c>
      <c r="O54" s="31" t="n"/>
      <c r="P54" s="5" t="n"/>
      <c r="Q54" s="7" t="n"/>
      <c r="R54" s="8">
        <f>IF(A54="","",IF(P54&lt;&gt;"",P54,M54))</f>
        <v/>
      </c>
      <c r="S54" s="6">
        <f>IF(A54="","",IF(OR(L54="",R54=""),"",IFERROR((L54-R54)/L54,0)))</f>
        <v/>
      </c>
      <c r="T54" s="2" t="n"/>
      <c r="U54" s="5" t="n"/>
      <c r="V54" s="6">
        <f>IF(A54="","",IF(OR(U54="",R54=""),"",IFERROR(U54/R54,0)))</f>
        <v/>
      </c>
      <c r="W54" s="31" t="n"/>
      <c r="X54" s="31" t="n"/>
      <c r="Y54" s="2" t="n"/>
      <c r="Z54" s="4" t="n"/>
      <c r="AA54" s="2" t="n"/>
      <c r="AB54" s="4" t="n"/>
      <c r="AC54" s="31" t="n"/>
      <c r="AD54" s="4" t="n"/>
      <c r="AE54" s="9">
        <f>IF(B54="","",IF(X54&lt;&gt;"",X54-B54,TODAY()-B54))</f>
        <v/>
      </c>
      <c r="AF54" s="10">
        <f>IF(A54="","",IF(Y54&lt;&gt;"Pendiente","OK",IF(AC54="","Sin fecha",IF(AC54&lt;TODAY(),"URGENTE",IF(AC54-TODAY()&lt;=3,"Próxima","OK")))))</f>
        <v/>
      </c>
      <c r="AG54" s="10">
        <f>IF(A54="","",IF(OR(L54="",R54=""),"",IF(R54&gt;=L54*0.98,"Alta",IF(R54&gt;=L54*0.95,"Media","Baja"))))</f>
        <v/>
      </c>
    </row>
    <row r="55" ht="32" customHeight="1">
      <c r="A55" s="2" t="n"/>
      <c r="B55" s="31" t="n"/>
      <c r="C55" s="2" t="n"/>
      <c r="D55" s="4" t="n"/>
      <c r="E55" s="2" t="n"/>
      <c r="F55" s="2" t="n"/>
      <c r="G55" s="4" t="n"/>
      <c r="H55" s="4" t="n"/>
      <c r="I55" s="4" t="n"/>
      <c r="J55" s="2" t="n"/>
      <c r="K55" s="2" t="n"/>
      <c r="L55" s="5" t="n"/>
      <c r="M55" s="5" t="n"/>
      <c r="N55" s="11">
        <f>IF(A55="","",IFERROR(M55/L55,0))</f>
        <v/>
      </c>
      <c r="O55" s="31" t="n"/>
      <c r="P55" s="5" t="n"/>
      <c r="Q55" s="7" t="n"/>
      <c r="R55" s="12">
        <f>IF(A55="","",IF(P55&lt;&gt;"",P55,M55))</f>
        <v/>
      </c>
      <c r="S55" s="11">
        <f>IF(A55="","",IF(OR(L55="",R55=""),"",IFERROR((L55-R55)/L55,0)))</f>
        <v/>
      </c>
      <c r="T55" s="2" t="n"/>
      <c r="U55" s="5" t="n"/>
      <c r="V55" s="11">
        <f>IF(A55="","",IF(OR(U55="",R55=""),"",IFERROR(U55/R55,0)))</f>
        <v/>
      </c>
      <c r="W55" s="31" t="n"/>
      <c r="X55" s="31" t="n"/>
      <c r="Y55" s="2" t="n"/>
      <c r="Z55" s="4" t="n"/>
      <c r="AA55" s="2" t="n"/>
      <c r="AB55" s="4" t="n"/>
      <c r="AC55" s="31" t="n"/>
      <c r="AD55" s="4" t="n"/>
      <c r="AE55" s="13">
        <f>IF(B55="","",IF(X55&lt;&gt;"",X55-B55,TODAY()-B55))</f>
        <v/>
      </c>
      <c r="AF55" s="14">
        <f>IF(A55="","",IF(Y55&lt;&gt;"Pendiente","OK",IF(AC55="","Sin fecha",IF(AC55&lt;TODAY(),"URGENTE",IF(AC55-TODAY()&lt;=3,"Próxima","OK")))))</f>
        <v/>
      </c>
      <c r="AG55" s="14">
        <f>IF(A55="","",IF(OR(L55="",R55=""),"",IF(R55&gt;=L55*0.98,"Alta",IF(R55&gt;=L55*0.95,"Media","Baja"))))</f>
        <v/>
      </c>
    </row>
    <row r="56" ht="32" customHeight="1">
      <c r="A56" s="2" t="n"/>
      <c r="B56" s="31" t="n"/>
      <c r="C56" s="2" t="n"/>
      <c r="D56" s="4" t="n"/>
      <c r="E56" s="2" t="n"/>
      <c r="F56" s="2" t="n"/>
      <c r="G56" s="4" t="n"/>
      <c r="H56" s="4" t="n"/>
      <c r="I56" s="4" t="n"/>
      <c r="J56" s="2" t="n"/>
      <c r="K56" s="2" t="n"/>
      <c r="L56" s="5" t="n"/>
      <c r="M56" s="5" t="n"/>
      <c r="N56" s="6">
        <f>IF(A56="","",IFERROR(M56/L56,0))</f>
        <v/>
      </c>
      <c r="O56" s="31" t="n"/>
      <c r="P56" s="5" t="n"/>
      <c r="Q56" s="7" t="n"/>
      <c r="R56" s="8">
        <f>IF(A56="","",IF(P56&lt;&gt;"",P56,M56))</f>
        <v/>
      </c>
      <c r="S56" s="6">
        <f>IF(A56="","",IF(OR(L56="",R56=""),"",IFERROR((L56-R56)/L56,0)))</f>
        <v/>
      </c>
      <c r="T56" s="2" t="n"/>
      <c r="U56" s="5" t="n"/>
      <c r="V56" s="6">
        <f>IF(A56="","",IF(OR(U56="",R56=""),"",IFERROR(U56/R56,0)))</f>
        <v/>
      </c>
      <c r="W56" s="31" t="n"/>
      <c r="X56" s="31" t="n"/>
      <c r="Y56" s="2" t="n"/>
      <c r="Z56" s="4" t="n"/>
      <c r="AA56" s="2" t="n"/>
      <c r="AB56" s="4" t="n"/>
      <c r="AC56" s="31" t="n"/>
      <c r="AD56" s="4" t="n"/>
      <c r="AE56" s="9">
        <f>IF(B56="","",IF(X56&lt;&gt;"",X56-B56,TODAY()-B56))</f>
        <v/>
      </c>
      <c r="AF56" s="10">
        <f>IF(A56="","",IF(Y56&lt;&gt;"Pendiente","OK",IF(AC56="","Sin fecha",IF(AC56&lt;TODAY(),"URGENTE",IF(AC56-TODAY()&lt;=3,"Próxima","OK")))))</f>
        <v/>
      </c>
      <c r="AG56" s="10">
        <f>IF(A56="","",IF(OR(L56="",R56=""),"",IF(R56&gt;=L56*0.98,"Alta",IF(R56&gt;=L56*0.95,"Media","Baja"))))</f>
        <v/>
      </c>
    </row>
    <row r="57" ht="32" customHeight="1">
      <c r="A57" s="2" t="n"/>
      <c r="B57" s="31" t="n"/>
      <c r="C57" s="2" t="n"/>
      <c r="D57" s="4" t="n"/>
      <c r="E57" s="2" t="n"/>
      <c r="F57" s="2" t="n"/>
      <c r="G57" s="4" t="n"/>
      <c r="H57" s="4" t="n"/>
      <c r="I57" s="4" t="n"/>
      <c r="J57" s="2" t="n"/>
      <c r="K57" s="2" t="n"/>
      <c r="L57" s="5" t="n"/>
      <c r="M57" s="5" t="n"/>
      <c r="N57" s="11">
        <f>IF(A57="","",IFERROR(M57/L57,0))</f>
        <v/>
      </c>
      <c r="O57" s="31" t="n"/>
      <c r="P57" s="5" t="n"/>
      <c r="Q57" s="7" t="n"/>
      <c r="R57" s="12">
        <f>IF(A57="","",IF(P57&lt;&gt;"",P57,M57))</f>
        <v/>
      </c>
      <c r="S57" s="11">
        <f>IF(A57="","",IF(OR(L57="",R57=""),"",IFERROR((L57-R57)/L57,0)))</f>
        <v/>
      </c>
      <c r="T57" s="2" t="n"/>
      <c r="U57" s="5" t="n"/>
      <c r="V57" s="11">
        <f>IF(A57="","",IF(OR(U57="",R57=""),"",IFERROR(U57/R57,0)))</f>
        <v/>
      </c>
      <c r="W57" s="31" t="n"/>
      <c r="X57" s="31" t="n"/>
      <c r="Y57" s="2" t="n"/>
      <c r="Z57" s="4" t="n"/>
      <c r="AA57" s="2" t="n"/>
      <c r="AB57" s="4" t="n"/>
      <c r="AC57" s="31" t="n"/>
      <c r="AD57" s="4" t="n"/>
      <c r="AE57" s="13">
        <f>IF(B57="","",IF(X57&lt;&gt;"",X57-B57,TODAY()-B57))</f>
        <v/>
      </c>
      <c r="AF57" s="14">
        <f>IF(A57="","",IF(Y57&lt;&gt;"Pendiente","OK",IF(AC57="","Sin fecha",IF(AC57&lt;TODAY(),"URGENTE",IF(AC57-TODAY()&lt;=3,"Próxima","OK")))))</f>
        <v/>
      </c>
      <c r="AG57" s="14">
        <f>IF(A57="","",IF(OR(L57="",R57=""),"",IF(R57&gt;=L57*0.98,"Alta",IF(R57&gt;=L57*0.95,"Media","Baja"))))</f>
        <v/>
      </c>
    </row>
    <row r="58" ht="32" customHeight="1">
      <c r="A58" s="2" t="n"/>
      <c r="B58" s="31" t="n"/>
      <c r="C58" s="2" t="n"/>
      <c r="D58" s="4" t="n"/>
      <c r="E58" s="2" t="n"/>
      <c r="F58" s="2" t="n"/>
      <c r="G58" s="4" t="n"/>
      <c r="H58" s="4" t="n"/>
      <c r="I58" s="4" t="n"/>
      <c r="J58" s="2" t="n"/>
      <c r="K58" s="2" t="n"/>
      <c r="L58" s="5" t="n"/>
      <c r="M58" s="5" t="n"/>
      <c r="N58" s="6">
        <f>IF(A58="","",IFERROR(M58/L58,0))</f>
        <v/>
      </c>
      <c r="O58" s="31" t="n"/>
      <c r="P58" s="5" t="n"/>
      <c r="Q58" s="7" t="n"/>
      <c r="R58" s="8">
        <f>IF(A58="","",IF(P58&lt;&gt;"",P58,M58))</f>
        <v/>
      </c>
      <c r="S58" s="6">
        <f>IF(A58="","",IF(OR(L58="",R58=""),"",IFERROR((L58-R58)/L58,0)))</f>
        <v/>
      </c>
      <c r="T58" s="2" t="n"/>
      <c r="U58" s="5" t="n"/>
      <c r="V58" s="6">
        <f>IF(A58="","",IF(OR(U58="",R58=""),"",IFERROR(U58/R58,0)))</f>
        <v/>
      </c>
      <c r="W58" s="31" t="n"/>
      <c r="X58" s="31" t="n"/>
      <c r="Y58" s="2" t="n"/>
      <c r="Z58" s="4" t="n"/>
      <c r="AA58" s="2" t="n"/>
      <c r="AB58" s="4" t="n"/>
      <c r="AC58" s="31" t="n"/>
      <c r="AD58" s="4" t="n"/>
      <c r="AE58" s="9">
        <f>IF(B58="","",IF(X58&lt;&gt;"",X58-B58,TODAY()-B58))</f>
        <v/>
      </c>
      <c r="AF58" s="10">
        <f>IF(A58="","",IF(Y58&lt;&gt;"Pendiente","OK",IF(AC58="","Sin fecha",IF(AC58&lt;TODAY(),"URGENTE",IF(AC58-TODAY()&lt;=3,"Próxima","OK")))))</f>
        <v/>
      </c>
      <c r="AG58" s="10">
        <f>IF(A58="","",IF(OR(L58="",R58=""),"",IF(R58&gt;=L58*0.98,"Alta",IF(R58&gt;=L58*0.95,"Media","Baja"))))</f>
        <v/>
      </c>
    </row>
    <row r="59" ht="32" customHeight="1">
      <c r="A59" s="2" t="n"/>
      <c r="B59" s="31" t="n"/>
      <c r="C59" s="2" t="n"/>
      <c r="D59" s="4" t="n"/>
      <c r="E59" s="2" t="n"/>
      <c r="F59" s="2" t="n"/>
      <c r="G59" s="4" t="n"/>
      <c r="H59" s="4" t="n"/>
      <c r="I59" s="4" t="n"/>
      <c r="J59" s="2" t="n"/>
      <c r="K59" s="2" t="n"/>
      <c r="L59" s="5" t="n"/>
      <c r="M59" s="5" t="n"/>
      <c r="N59" s="11">
        <f>IF(A59="","",IFERROR(M59/L59,0))</f>
        <v/>
      </c>
      <c r="O59" s="31" t="n"/>
      <c r="P59" s="5" t="n"/>
      <c r="Q59" s="7" t="n"/>
      <c r="R59" s="12">
        <f>IF(A59="","",IF(P59&lt;&gt;"",P59,M59))</f>
        <v/>
      </c>
      <c r="S59" s="11">
        <f>IF(A59="","",IF(OR(L59="",R59=""),"",IFERROR((L59-R59)/L59,0)))</f>
        <v/>
      </c>
      <c r="T59" s="2" t="n"/>
      <c r="U59" s="5" t="n"/>
      <c r="V59" s="11">
        <f>IF(A59="","",IF(OR(U59="",R59=""),"",IFERROR(U59/R59,0)))</f>
        <v/>
      </c>
      <c r="W59" s="31" t="n"/>
      <c r="X59" s="31" t="n"/>
      <c r="Y59" s="2" t="n"/>
      <c r="Z59" s="4" t="n"/>
      <c r="AA59" s="2" t="n"/>
      <c r="AB59" s="4" t="n"/>
      <c r="AC59" s="31" t="n"/>
      <c r="AD59" s="4" t="n"/>
      <c r="AE59" s="13">
        <f>IF(B59="","",IF(X59&lt;&gt;"",X59-B59,TODAY()-B59))</f>
        <v/>
      </c>
      <c r="AF59" s="14">
        <f>IF(A59="","",IF(Y59&lt;&gt;"Pendiente","OK",IF(AC59="","Sin fecha",IF(AC59&lt;TODAY(),"URGENTE",IF(AC59-TODAY()&lt;=3,"Próxima","OK")))))</f>
        <v/>
      </c>
      <c r="AG59" s="14">
        <f>IF(A59="","",IF(OR(L59="",R59=""),"",IF(R59&gt;=L59*0.98,"Alta",IF(R59&gt;=L59*0.95,"Media","Baja"))))</f>
        <v/>
      </c>
    </row>
    <row r="60" ht="32" customHeight="1">
      <c r="A60" s="2" t="n"/>
      <c r="B60" s="31" t="n"/>
      <c r="C60" s="2" t="n"/>
      <c r="D60" s="4" t="n"/>
      <c r="E60" s="2" t="n"/>
      <c r="F60" s="2" t="n"/>
      <c r="G60" s="4" t="n"/>
      <c r="H60" s="4" t="n"/>
      <c r="I60" s="4" t="n"/>
      <c r="J60" s="2" t="n"/>
      <c r="K60" s="2" t="n"/>
      <c r="L60" s="5" t="n"/>
      <c r="M60" s="5" t="n"/>
      <c r="N60" s="6">
        <f>IF(A60="","",IFERROR(M60/L60,0))</f>
        <v/>
      </c>
      <c r="O60" s="31" t="n"/>
      <c r="P60" s="5" t="n"/>
      <c r="Q60" s="7" t="n"/>
      <c r="R60" s="8">
        <f>IF(A60="","",IF(P60&lt;&gt;"",P60,M60))</f>
        <v/>
      </c>
      <c r="S60" s="6">
        <f>IF(A60="","",IF(OR(L60="",R60=""),"",IFERROR((L60-R60)/L60,0)))</f>
        <v/>
      </c>
      <c r="T60" s="2" t="n"/>
      <c r="U60" s="5" t="n"/>
      <c r="V60" s="6">
        <f>IF(A60="","",IF(OR(U60="",R60=""),"",IFERROR(U60/R60,0)))</f>
        <v/>
      </c>
      <c r="W60" s="31" t="n"/>
      <c r="X60" s="31" t="n"/>
      <c r="Y60" s="2" t="n"/>
      <c r="Z60" s="4" t="n"/>
      <c r="AA60" s="2" t="n"/>
      <c r="AB60" s="4" t="n"/>
      <c r="AC60" s="31" t="n"/>
      <c r="AD60" s="4" t="n"/>
      <c r="AE60" s="9">
        <f>IF(B60="","",IF(X60&lt;&gt;"",X60-B60,TODAY()-B60))</f>
        <v/>
      </c>
      <c r="AF60" s="10">
        <f>IF(A60="","",IF(Y60&lt;&gt;"Pendiente","OK",IF(AC60="","Sin fecha",IF(AC60&lt;TODAY(),"URGENTE",IF(AC60-TODAY()&lt;=3,"Próxima","OK")))))</f>
        <v/>
      </c>
      <c r="AG60" s="10">
        <f>IF(A60="","",IF(OR(L60="",R60=""),"",IF(R60&gt;=L60*0.98,"Alta",IF(R60&gt;=L60*0.95,"Media","Baja"))))</f>
        <v/>
      </c>
    </row>
    <row r="61" ht="32" customHeight="1">
      <c r="A61" s="2" t="n"/>
      <c r="B61" s="31" t="n"/>
      <c r="C61" s="2" t="n"/>
      <c r="D61" s="4" t="n"/>
      <c r="E61" s="2" t="n"/>
      <c r="F61" s="2" t="n"/>
      <c r="G61" s="4" t="n"/>
      <c r="H61" s="4" t="n"/>
      <c r="I61" s="4" t="n"/>
      <c r="J61" s="2" t="n"/>
      <c r="K61" s="2" t="n"/>
      <c r="L61" s="5" t="n"/>
      <c r="M61" s="5" t="n"/>
      <c r="N61" s="11">
        <f>IF(A61="","",IFERROR(M61/L61,0))</f>
        <v/>
      </c>
      <c r="O61" s="31" t="n"/>
      <c r="P61" s="5" t="n"/>
      <c r="Q61" s="7" t="n"/>
      <c r="R61" s="12">
        <f>IF(A61="","",IF(P61&lt;&gt;"",P61,M61))</f>
        <v/>
      </c>
      <c r="S61" s="11">
        <f>IF(A61="","",IF(OR(L61="",R61=""),"",IFERROR((L61-R61)/L61,0)))</f>
        <v/>
      </c>
      <c r="T61" s="2" t="n"/>
      <c r="U61" s="5" t="n"/>
      <c r="V61" s="11">
        <f>IF(A61="","",IF(OR(U61="",R61=""),"",IFERROR(U61/R61,0)))</f>
        <v/>
      </c>
      <c r="W61" s="31" t="n"/>
      <c r="X61" s="31" t="n"/>
      <c r="Y61" s="2" t="n"/>
      <c r="Z61" s="4" t="n"/>
      <c r="AA61" s="2" t="n"/>
      <c r="AB61" s="4" t="n"/>
      <c r="AC61" s="31" t="n"/>
      <c r="AD61" s="4" t="n"/>
      <c r="AE61" s="13">
        <f>IF(B61="","",IF(X61&lt;&gt;"",X61-B61,TODAY()-B61))</f>
        <v/>
      </c>
      <c r="AF61" s="14">
        <f>IF(A61="","",IF(Y61&lt;&gt;"Pendiente","OK",IF(AC61="","Sin fecha",IF(AC61&lt;TODAY(),"URGENTE",IF(AC61-TODAY()&lt;=3,"Próxima","OK")))))</f>
        <v/>
      </c>
      <c r="AG61" s="14">
        <f>IF(A61="","",IF(OR(L61="",R61=""),"",IF(R61&gt;=L61*0.98,"Alta",IF(R61&gt;=L61*0.95,"Media","Baja"))))</f>
        <v/>
      </c>
    </row>
    <row r="62" ht="32" customHeight="1">
      <c r="A62" s="2" t="n"/>
      <c r="B62" s="31" t="n"/>
      <c r="C62" s="2" t="n"/>
      <c r="D62" s="4" t="n"/>
      <c r="E62" s="2" t="n"/>
      <c r="F62" s="2" t="n"/>
      <c r="G62" s="4" t="n"/>
      <c r="H62" s="4" t="n"/>
      <c r="I62" s="4" t="n"/>
      <c r="J62" s="2" t="n"/>
      <c r="K62" s="2" t="n"/>
      <c r="L62" s="5" t="n"/>
      <c r="M62" s="5" t="n"/>
      <c r="N62" s="6">
        <f>IF(A62="","",IFERROR(M62/L62,0))</f>
        <v/>
      </c>
      <c r="O62" s="31" t="n"/>
      <c r="P62" s="5" t="n"/>
      <c r="Q62" s="7" t="n"/>
      <c r="R62" s="8">
        <f>IF(A62="","",IF(P62&lt;&gt;"",P62,M62))</f>
        <v/>
      </c>
      <c r="S62" s="6">
        <f>IF(A62="","",IF(OR(L62="",R62=""),"",IFERROR((L62-R62)/L62,0)))</f>
        <v/>
      </c>
      <c r="T62" s="2" t="n"/>
      <c r="U62" s="5" t="n"/>
      <c r="V62" s="6">
        <f>IF(A62="","",IF(OR(U62="",R62=""),"",IFERROR(U62/R62,0)))</f>
        <v/>
      </c>
      <c r="W62" s="31" t="n"/>
      <c r="X62" s="31" t="n"/>
      <c r="Y62" s="2" t="n"/>
      <c r="Z62" s="4" t="n"/>
      <c r="AA62" s="2" t="n"/>
      <c r="AB62" s="4" t="n"/>
      <c r="AC62" s="31" t="n"/>
      <c r="AD62" s="4" t="n"/>
      <c r="AE62" s="9">
        <f>IF(B62="","",IF(X62&lt;&gt;"",X62-B62,TODAY()-B62))</f>
        <v/>
      </c>
      <c r="AF62" s="10">
        <f>IF(A62="","",IF(Y62&lt;&gt;"Pendiente","OK",IF(AC62="","Sin fecha",IF(AC62&lt;TODAY(),"URGENTE",IF(AC62-TODAY()&lt;=3,"Próxima","OK")))))</f>
        <v/>
      </c>
      <c r="AG62" s="10">
        <f>IF(A62="","",IF(OR(L62="",R62=""),"",IF(R62&gt;=L62*0.98,"Alta",IF(R62&gt;=L62*0.95,"Media","Baja"))))</f>
        <v/>
      </c>
    </row>
    <row r="63" ht="32" customHeight="1">
      <c r="A63" s="2" t="n"/>
      <c r="B63" s="31" t="n"/>
      <c r="C63" s="2" t="n"/>
      <c r="D63" s="4" t="n"/>
      <c r="E63" s="2" t="n"/>
      <c r="F63" s="2" t="n"/>
      <c r="G63" s="4" t="n"/>
      <c r="H63" s="4" t="n"/>
      <c r="I63" s="4" t="n"/>
      <c r="J63" s="2" t="n"/>
      <c r="K63" s="2" t="n"/>
      <c r="L63" s="5" t="n"/>
      <c r="M63" s="5" t="n"/>
      <c r="N63" s="11">
        <f>IF(A63="","",IFERROR(M63/L63,0))</f>
        <v/>
      </c>
      <c r="O63" s="31" t="n"/>
      <c r="P63" s="5" t="n"/>
      <c r="Q63" s="7" t="n"/>
      <c r="R63" s="12">
        <f>IF(A63="","",IF(P63&lt;&gt;"",P63,M63))</f>
        <v/>
      </c>
      <c r="S63" s="11">
        <f>IF(A63="","",IF(OR(L63="",R63=""),"",IFERROR((L63-R63)/L63,0)))</f>
        <v/>
      </c>
      <c r="T63" s="2" t="n"/>
      <c r="U63" s="5" t="n"/>
      <c r="V63" s="11">
        <f>IF(A63="","",IF(OR(U63="",R63=""),"",IFERROR(U63/R63,0)))</f>
        <v/>
      </c>
      <c r="W63" s="31" t="n"/>
      <c r="X63" s="31" t="n"/>
      <c r="Y63" s="2" t="n"/>
      <c r="Z63" s="4" t="n"/>
      <c r="AA63" s="2" t="n"/>
      <c r="AB63" s="4" t="n"/>
      <c r="AC63" s="31" t="n"/>
      <c r="AD63" s="4" t="n"/>
      <c r="AE63" s="13">
        <f>IF(B63="","",IF(X63&lt;&gt;"",X63-B63,TODAY()-B63))</f>
        <v/>
      </c>
      <c r="AF63" s="14">
        <f>IF(A63="","",IF(Y63&lt;&gt;"Pendiente","OK",IF(AC63="","Sin fecha",IF(AC63&lt;TODAY(),"URGENTE",IF(AC63-TODAY()&lt;=3,"Próxima","OK")))))</f>
        <v/>
      </c>
      <c r="AG63" s="14">
        <f>IF(A63="","",IF(OR(L63="",R63=""),"",IF(R63&gt;=L63*0.98,"Alta",IF(R63&gt;=L63*0.95,"Media","Baja"))))</f>
        <v/>
      </c>
    </row>
    <row r="64" ht="32" customHeight="1">
      <c r="A64" s="2" t="n"/>
      <c r="B64" s="31" t="n"/>
      <c r="C64" s="2" t="n"/>
      <c r="D64" s="4" t="n"/>
      <c r="E64" s="2" t="n"/>
      <c r="F64" s="2" t="n"/>
      <c r="G64" s="4" t="n"/>
      <c r="H64" s="4" t="n"/>
      <c r="I64" s="4" t="n"/>
      <c r="J64" s="2" t="n"/>
      <c r="K64" s="2" t="n"/>
      <c r="L64" s="5" t="n"/>
      <c r="M64" s="5" t="n"/>
      <c r="N64" s="6">
        <f>IF(A64="","",IFERROR(M64/L64,0))</f>
        <v/>
      </c>
      <c r="O64" s="31" t="n"/>
      <c r="P64" s="5" t="n"/>
      <c r="Q64" s="7" t="n"/>
      <c r="R64" s="8">
        <f>IF(A64="","",IF(P64&lt;&gt;"",P64,M64))</f>
        <v/>
      </c>
      <c r="S64" s="6">
        <f>IF(A64="","",IF(OR(L64="",R64=""),"",IFERROR((L64-R64)/L64,0)))</f>
        <v/>
      </c>
      <c r="T64" s="2" t="n"/>
      <c r="U64" s="5" t="n"/>
      <c r="V64" s="6">
        <f>IF(A64="","",IF(OR(U64="",R64=""),"",IFERROR(U64/R64,0)))</f>
        <v/>
      </c>
      <c r="W64" s="31" t="n"/>
      <c r="X64" s="31" t="n"/>
      <c r="Y64" s="2" t="n"/>
      <c r="Z64" s="4" t="n"/>
      <c r="AA64" s="2" t="n"/>
      <c r="AB64" s="4" t="n"/>
      <c r="AC64" s="31" t="n"/>
      <c r="AD64" s="4" t="n"/>
      <c r="AE64" s="9">
        <f>IF(B64="","",IF(X64&lt;&gt;"",X64-B64,TODAY()-B64))</f>
        <v/>
      </c>
      <c r="AF64" s="10">
        <f>IF(A64="","",IF(Y64&lt;&gt;"Pendiente","OK",IF(AC64="","Sin fecha",IF(AC64&lt;TODAY(),"URGENTE",IF(AC64-TODAY()&lt;=3,"Próxima","OK")))))</f>
        <v/>
      </c>
      <c r="AG64" s="10">
        <f>IF(A64="","",IF(OR(L64="",R64=""),"",IF(R64&gt;=L64*0.98,"Alta",IF(R64&gt;=L64*0.95,"Media","Baja"))))</f>
        <v/>
      </c>
    </row>
    <row r="65" ht="32" customHeight="1">
      <c r="A65" s="2" t="n"/>
      <c r="B65" s="31" t="n"/>
      <c r="C65" s="2" t="n"/>
      <c r="D65" s="4" t="n"/>
      <c r="E65" s="2" t="n"/>
      <c r="F65" s="2" t="n"/>
      <c r="G65" s="4" t="n"/>
      <c r="H65" s="4" t="n"/>
      <c r="I65" s="4" t="n"/>
      <c r="J65" s="2" t="n"/>
      <c r="K65" s="2" t="n"/>
      <c r="L65" s="5" t="n"/>
      <c r="M65" s="5" t="n"/>
      <c r="N65" s="11">
        <f>IF(A65="","",IFERROR(M65/L65,0))</f>
        <v/>
      </c>
      <c r="O65" s="31" t="n"/>
      <c r="P65" s="5" t="n"/>
      <c r="Q65" s="7" t="n"/>
      <c r="R65" s="12">
        <f>IF(A65="","",IF(P65&lt;&gt;"",P65,M65))</f>
        <v/>
      </c>
      <c r="S65" s="11">
        <f>IF(A65="","",IF(OR(L65="",R65=""),"",IFERROR((L65-R65)/L65,0)))</f>
        <v/>
      </c>
      <c r="T65" s="2" t="n"/>
      <c r="U65" s="5" t="n"/>
      <c r="V65" s="11">
        <f>IF(A65="","",IF(OR(U65="",R65=""),"",IFERROR(U65/R65,0)))</f>
        <v/>
      </c>
      <c r="W65" s="31" t="n"/>
      <c r="X65" s="31" t="n"/>
      <c r="Y65" s="2" t="n"/>
      <c r="Z65" s="4" t="n"/>
      <c r="AA65" s="2" t="n"/>
      <c r="AB65" s="4" t="n"/>
      <c r="AC65" s="31" t="n"/>
      <c r="AD65" s="4" t="n"/>
      <c r="AE65" s="13">
        <f>IF(B65="","",IF(X65&lt;&gt;"",X65-B65,TODAY()-B65))</f>
        <v/>
      </c>
      <c r="AF65" s="14">
        <f>IF(A65="","",IF(Y65&lt;&gt;"Pendiente","OK",IF(AC65="","Sin fecha",IF(AC65&lt;TODAY(),"URGENTE",IF(AC65-TODAY()&lt;=3,"Próxima","OK")))))</f>
        <v/>
      </c>
      <c r="AG65" s="14">
        <f>IF(A65="","",IF(OR(L65="",R65=""),"",IF(R65&gt;=L65*0.98,"Alta",IF(R65&gt;=L65*0.95,"Media","Baja"))))</f>
        <v/>
      </c>
    </row>
    <row r="66" ht="32" customHeight="1">
      <c r="A66" s="2" t="n"/>
      <c r="B66" s="31" t="n"/>
      <c r="C66" s="2" t="n"/>
      <c r="D66" s="4" t="n"/>
      <c r="E66" s="2" t="n"/>
      <c r="F66" s="2" t="n"/>
      <c r="G66" s="4" t="n"/>
      <c r="H66" s="4" t="n"/>
      <c r="I66" s="4" t="n"/>
      <c r="J66" s="2" t="n"/>
      <c r="K66" s="2" t="n"/>
      <c r="L66" s="5" t="n"/>
      <c r="M66" s="5" t="n"/>
      <c r="N66" s="6">
        <f>IF(A66="","",IFERROR(M66/L66,0))</f>
        <v/>
      </c>
      <c r="O66" s="31" t="n"/>
      <c r="P66" s="5" t="n"/>
      <c r="Q66" s="7" t="n"/>
      <c r="R66" s="8">
        <f>IF(A66="","",IF(P66&lt;&gt;"",P66,M66))</f>
        <v/>
      </c>
      <c r="S66" s="6">
        <f>IF(A66="","",IF(OR(L66="",R66=""),"",IFERROR((L66-R66)/L66,0)))</f>
        <v/>
      </c>
      <c r="T66" s="2" t="n"/>
      <c r="U66" s="5" t="n"/>
      <c r="V66" s="6">
        <f>IF(A66="","",IF(OR(U66="",R66=""),"",IFERROR(U66/R66,0)))</f>
        <v/>
      </c>
      <c r="W66" s="31" t="n"/>
      <c r="X66" s="31" t="n"/>
      <c r="Y66" s="2" t="n"/>
      <c r="Z66" s="4" t="n"/>
      <c r="AA66" s="2" t="n"/>
      <c r="AB66" s="4" t="n"/>
      <c r="AC66" s="31" t="n"/>
      <c r="AD66" s="4" t="n"/>
      <c r="AE66" s="9">
        <f>IF(B66="","",IF(X66&lt;&gt;"",X66-B66,TODAY()-B66))</f>
        <v/>
      </c>
      <c r="AF66" s="10">
        <f>IF(A66="","",IF(Y66&lt;&gt;"Pendiente","OK",IF(AC66="","Sin fecha",IF(AC66&lt;TODAY(),"URGENTE",IF(AC66-TODAY()&lt;=3,"Próxima","OK")))))</f>
        <v/>
      </c>
      <c r="AG66" s="10">
        <f>IF(A66="","",IF(OR(L66="",R66=""),"",IF(R66&gt;=L66*0.98,"Alta",IF(R66&gt;=L66*0.95,"Media","Baja"))))</f>
        <v/>
      </c>
    </row>
    <row r="67" ht="32" customHeight="1">
      <c r="A67" s="2" t="n"/>
      <c r="B67" s="31" t="n"/>
      <c r="C67" s="2" t="n"/>
      <c r="D67" s="4" t="n"/>
      <c r="E67" s="2" t="n"/>
      <c r="F67" s="2" t="n"/>
      <c r="G67" s="4" t="n"/>
      <c r="H67" s="4" t="n"/>
      <c r="I67" s="4" t="n"/>
      <c r="J67" s="2" t="n"/>
      <c r="K67" s="2" t="n"/>
      <c r="L67" s="5" t="n"/>
      <c r="M67" s="5" t="n"/>
      <c r="N67" s="11">
        <f>IF(A67="","",IFERROR(M67/L67,0))</f>
        <v/>
      </c>
      <c r="O67" s="31" t="n"/>
      <c r="P67" s="5" t="n"/>
      <c r="Q67" s="7" t="n"/>
      <c r="R67" s="12">
        <f>IF(A67="","",IF(P67&lt;&gt;"",P67,M67))</f>
        <v/>
      </c>
      <c r="S67" s="11">
        <f>IF(A67="","",IF(OR(L67="",R67=""),"",IFERROR((L67-R67)/L67,0)))</f>
        <v/>
      </c>
      <c r="T67" s="2" t="n"/>
      <c r="U67" s="5" t="n"/>
      <c r="V67" s="11">
        <f>IF(A67="","",IF(OR(U67="",R67=""),"",IFERROR(U67/R67,0)))</f>
        <v/>
      </c>
      <c r="W67" s="31" t="n"/>
      <c r="X67" s="31" t="n"/>
      <c r="Y67" s="2" t="n"/>
      <c r="Z67" s="4" t="n"/>
      <c r="AA67" s="2" t="n"/>
      <c r="AB67" s="4" t="n"/>
      <c r="AC67" s="31" t="n"/>
      <c r="AD67" s="4" t="n"/>
      <c r="AE67" s="13">
        <f>IF(B67="","",IF(X67&lt;&gt;"",X67-B67,TODAY()-B67))</f>
        <v/>
      </c>
      <c r="AF67" s="14">
        <f>IF(A67="","",IF(Y67&lt;&gt;"Pendiente","OK",IF(AC67="","Sin fecha",IF(AC67&lt;TODAY(),"URGENTE",IF(AC67-TODAY()&lt;=3,"Próxima","OK")))))</f>
        <v/>
      </c>
      <c r="AG67" s="14">
        <f>IF(A67="","",IF(OR(L67="",R67=""),"",IF(R67&gt;=L67*0.98,"Alta",IF(R67&gt;=L67*0.95,"Media","Baja"))))</f>
        <v/>
      </c>
    </row>
    <row r="68" ht="32" customHeight="1">
      <c r="A68" s="2" t="n"/>
      <c r="B68" s="31" t="n"/>
      <c r="C68" s="2" t="n"/>
      <c r="D68" s="4" t="n"/>
      <c r="E68" s="2" t="n"/>
      <c r="F68" s="2" t="n"/>
      <c r="G68" s="4" t="n"/>
      <c r="H68" s="4" t="n"/>
      <c r="I68" s="4" t="n"/>
      <c r="J68" s="2" t="n"/>
      <c r="K68" s="2" t="n"/>
      <c r="L68" s="5" t="n"/>
      <c r="M68" s="5" t="n"/>
      <c r="N68" s="6">
        <f>IF(A68="","",IFERROR(M68/L68,0))</f>
        <v/>
      </c>
      <c r="O68" s="31" t="n"/>
      <c r="P68" s="5" t="n"/>
      <c r="Q68" s="7" t="n"/>
      <c r="R68" s="8">
        <f>IF(A68="","",IF(P68&lt;&gt;"",P68,M68))</f>
        <v/>
      </c>
      <c r="S68" s="6">
        <f>IF(A68="","",IF(OR(L68="",R68=""),"",IFERROR((L68-R68)/L68,0)))</f>
        <v/>
      </c>
      <c r="T68" s="2" t="n"/>
      <c r="U68" s="5" t="n"/>
      <c r="V68" s="6">
        <f>IF(A68="","",IF(OR(U68="",R68=""),"",IFERROR(U68/R68,0)))</f>
        <v/>
      </c>
      <c r="W68" s="31" t="n"/>
      <c r="X68" s="31" t="n"/>
      <c r="Y68" s="2" t="n"/>
      <c r="Z68" s="4" t="n"/>
      <c r="AA68" s="2" t="n"/>
      <c r="AB68" s="4" t="n"/>
      <c r="AC68" s="31" t="n"/>
      <c r="AD68" s="4" t="n"/>
      <c r="AE68" s="9">
        <f>IF(B68="","",IF(X68&lt;&gt;"",X68-B68,TODAY()-B68))</f>
        <v/>
      </c>
      <c r="AF68" s="10">
        <f>IF(A68="","",IF(Y68&lt;&gt;"Pendiente","OK",IF(AC68="","Sin fecha",IF(AC68&lt;TODAY(),"URGENTE",IF(AC68-TODAY()&lt;=3,"Próxima","OK")))))</f>
        <v/>
      </c>
      <c r="AG68" s="10">
        <f>IF(A68="","",IF(OR(L68="",R68=""),"",IF(R68&gt;=L68*0.98,"Alta",IF(R68&gt;=L68*0.95,"Media","Baja"))))</f>
        <v/>
      </c>
    </row>
    <row r="69" ht="32" customHeight="1">
      <c r="A69" s="2" t="n"/>
      <c r="B69" s="31" t="n"/>
      <c r="C69" s="2" t="n"/>
      <c r="D69" s="4" t="n"/>
      <c r="E69" s="2" t="n"/>
      <c r="F69" s="2" t="n"/>
      <c r="G69" s="4" t="n"/>
      <c r="H69" s="4" t="n"/>
      <c r="I69" s="4" t="n"/>
      <c r="J69" s="2" t="n"/>
      <c r="K69" s="2" t="n"/>
      <c r="L69" s="5" t="n"/>
      <c r="M69" s="5" t="n"/>
      <c r="N69" s="11">
        <f>IF(A69="","",IFERROR(M69/L69,0))</f>
        <v/>
      </c>
      <c r="O69" s="31" t="n"/>
      <c r="P69" s="5" t="n"/>
      <c r="Q69" s="7" t="n"/>
      <c r="R69" s="12">
        <f>IF(A69="","",IF(P69&lt;&gt;"",P69,M69))</f>
        <v/>
      </c>
      <c r="S69" s="11">
        <f>IF(A69="","",IF(OR(L69="",R69=""),"",IFERROR((L69-R69)/L69,0)))</f>
        <v/>
      </c>
      <c r="T69" s="2" t="n"/>
      <c r="U69" s="5" t="n"/>
      <c r="V69" s="11">
        <f>IF(A69="","",IF(OR(U69="",R69=""),"",IFERROR(U69/R69,0)))</f>
        <v/>
      </c>
      <c r="W69" s="31" t="n"/>
      <c r="X69" s="31" t="n"/>
      <c r="Y69" s="2" t="n"/>
      <c r="Z69" s="4" t="n"/>
      <c r="AA69" s="2" t="n"/>
      <c r="AB69" s="4" t="n"/>
      <c r="AC69" s="31" t="n"/>
      <c r="AD69" s="4" t="n"/>
      <c r="AE69" s="13">
        <f>IF(B69="","",IF(X69&lt;&gt;"",X69-B69,TODAY()-B69))</f>
        <v/>
      </c>
      <c r="AF69" s="14">
        <f>IF(A69="","",IF(Y69&lt;&gt;"Pendiente","OK",IF(AC69="","Sin fecha",IF(AC69&lt;TODAY(),"URGENTE",IF(AC69-TODAY()&lt;=3,"Próxima","OK")))))</f>
        <v/>
      </c>
      <c r="AG69" s="14">
        <f>IF(A69="","",IF(OR(L69="",R69=""),"",IF(R69&gt;=L69*0.98,"Alta",IF(R69&gt;=L69*0.95,"Media","Baja"))))</f>
        <v/>
      </c>
    </row>
    <row r="70" ht="32" customHeight="1">
      <c r="A70" s="2" t="n"/>
      <c r="B70" s="31" t="n"/>
      <c r="C70" s="2" t="n"/>
      <c r="D70" s="4" t="n"/>
      <c r="E70" s="2" t="n"/>
      <c r="F70" s="2" t="n"/>
      <c r="G70" s="4" t="n"/>
      <c r="H70" s="4" t="n"/>
      <c r="I70" s="4" t="n"/>
      <c r="J70" s="2" t="n"/>
      <c r="K70" s="2" t="n"/>
      <c r="L70" s="5" t="n"/>
      <c r="M70" s="5" t="n"/>
      <c r="N70" s="6">
        <f>IF(A70="","",IFERROR(M70/L70,0))</f>
        <v/>
      </c>
      <c r="O70" s="31" t="n"/>
      <c r="P70" s="5" t="n"/>
      <c r="Q70" s="7" t="n"/>
      <c r="R70" s="8">
        <f>IF(A70="","",IF(P70&lt;&gt;"",P70,M70))</f>
        <v/>
      </c>
      <c r="S70" s="6">
        <f>IF(A70="","",IF(OR(L70="",R70=""),"",IFERROR((L70-R70)/L70,0)))</f>
        <v/>
      </c>
      <c r="T70" s="2" t="n"/>
      <c r="U70" s="5" t="n"/>
      <c r="V70" s="6">
        <f>IF(A70="","",IF(OR(U70="",R70=""),"",IFERROR(U70/R70,0)))</f>
        <v/>
      </c>
      <c r="W70" s="31" t="n"/>
      <c r="X70" s="31" t="n"/>
      <c r="Y70" s="2" t="n"/>
      <c r="Z70" s="4" t="n"/>
      <c r="AA70" s="2" t="n"/>
      <c r="AB70" s="4" t="n"/>
      <c r="AC70" s="31" t="n"/>
      <c r="AD70" s="4" t="n"/>
      <c r="AE70" s="9">
        <f>IF(B70="","",IF(X70&lt;&gt;"",X70-B70,TODAY()-B70))</f>
        <v/>
      </c>
      <c r="AF70" s="10">
        <f>IF(A70="","",IF(Y70&lt;&gt;"Pendiente","OK",IF(AC70="","Sin fecha",IF(AC70&lt;TODAY(),"URGENTE",IF(AC70-TODAY()&lt;=3,"Próxima","OK")))))</f>
        <v/>
      </c>
      <c r="AG70" s="10">
        <f>IF(A70="","",IF(OR(L70="",R70=""),"",IF(R70&gt;=L70*0.98,"Alta",IF(R70&gt;=L70*0.95,"Media","Baja"))))</f>
        <v/>
      </c>
    </row>
    <row r="71" ht="32" customHeight="1">
      <c r="A71" s="2" t="n"/>
      <c r="B71" s="31" t="n"/>
      <c r="C71" s="2" t="n"/>
      <c r="D71" s="4" t="n"/>
      <c r="E71" s="2" t="n"/>
      <c r="F71" s="2" t="n"/>
      <c r="G71" s="4" t="n"/>
      <c r="H71" s="4" t="n"/>
      <c r="I71" s="4" t="n"/>
      <c r="J71" s="2" t="n"/>
      <c r="K71" s="2" t="n"/>
      <c r="L71" s="5" t="n"/>
      <c r="M71" s="5" t="n"/>
      <c r="N71" s="11">
        <f>IF(A71="","",IFERROR(M71/L71,0))</f>
        <v/>
      </c>
      <c r="O71" s="31" t="n"/>
      <c r="P71" s="5" t="n"/>
      <c r="Q71" s="7" t="n"/>
      <c r="R71" s="12">
        <f>IF(A71="","",IF(P71&lt;&gt;"",P71,M71))</f>
        <v/>
      </c>
      <c r="S71" s="11">
        <f>IF(A71="","",IF(OR(L71="",R71=""),"",IFERROR((L71-R71)/L71,0)))</f>
        <v/>
      </c>
      <c r="T71" s="2" t="n"/>
      <c r="U71" s="5" t="n"/>
      <c r="V71" s="11">
        <f>IF(A71="","",IF(OR(U71="",R71=""),"",IFERROR(U71/R71,0)))</f>
        <v/>
      </c>
      <c r="W71" s="31" t="n"/>
      <c r="X71" s="31" t="n"/>
      <c r="Y71" s="2" t="n"/>
      <c r="Z71" s="4" t="n"/>
      <c r="AA71" s="2" t="n"/>
      <c r="AB71" s="4" t="n"/>
      <c r="AC71" s="31" t="n"/>
      <c r="AD71" s="4" t="n"/>
      <c r="AE71" s="13">
        <f>IF(B71="","",IF(X71&lt;&gt;"",X71-B71,TODAY()-B71))</f>
        <v/>
      </c>
      <c r="AF71" s="14">
        <f>IF(A71="","",IF(Y71&lt;&gt;"Pendiente","OK",IF(AC71="","Sin fecha",IF(AC71&lt;TODAY(),"URGENTE",IF(AC71-TODAY()&lt;=3,"Próxima","OK")))))</f>
        <v/>
      </c>
      <c r="AG71" s="14">
        <f>IF(A71="","",IF(OR(L71="",R71=""),"",IF(R71&gt;=L71*0.98,"Alta",IF(R71&gt;=L71*0.95,"Media","Baja"))))</f>
        <v/>
      </c>
    </row>
    <row r="72" ht="32" customHeight="1">
      <c r="A72" s="2" t="n"/>
      <c r="B72" s="31" t="n"/>
      <c r="C72" s="2" t="n"/>
      <c r="D72" s="4" t="n"/>
      <c r="E72" s="2" t="n"/>
      <c r="F72" s="2" t="n"/>
      <c r="G72" s="4" t="n"/>
      <c r="H72" s="4" t="n"/>
      <c r="I72" s="4" t="n"/>
      <c r="J72" s="2" t="n"/>
      <c r="K72" s="2" t="n"/>
      <c r="L72" s="5" t="n"/>
      <c r="M72" s="5" t="n"/>
      <c r="N72" s="6">
        <f>IF(A72="","",IFERROR(M72/L72,0))</f>
        <v/>
      </c>
      <c r="O72" s="31" t="n"/>
      <c r="P72" s="5" t="n"/>
      <c r="Q72" s="7" t="n"/>
      <c r="R72" s="8">
        <f>IF(A72="","",IF(P72&lt;&gt;"",P72,M72))</f>
        <v/>
      </c>
      <c r="S72" s="6">
        <f>IF(A72="","",IF(OR(L72="",R72=""),"",IFERROR((L72-R72)/L72,0)))</f>
        <v/>
      </c>
      <c r="T72" s="2" t="n"/>
      <c r="U72" s="5" t="n"/>
      <c r="V72" s="6">
        <f>IF(A72="","",IF(OR(U72="",R72=""),"",IFERROR(U72/R72,0)))</f>
        <v/>
      </c>
      <c r="W72" s="31" t="n"/>
      <c r="X72" s="31" t="n"/>
      <c r="Y72" s="2" t="n"/>
      <c r="Z72" s="4" t="n"/>
      <c r="AA72" s="2" t="n"/>
      <c r="AB72" s="4" t="n"/>
      <c r="AC72" s="31" t="n"/>
      <c r="AD72" s="4" t="n"/>
      <c r="AE72" s="9">
        <f>IF(B72="","",IF(X72&lt;&gt;"",X72-B72,TODAY()-B72))</f>
        <v/>
      </c>
      <c r="AF72" s="10">
        <f>IF(A72="","",IF(Y72&lt;&gt;"Pendiente","OK",IF(AC72="","Sin fecha",IF(AC72&lt;TODAY(),"URGENTE",IF(AC72-TODAY()&lt;=3,"Próxima","OK")))))</f>
        <v/>
      </c>
      <c r="AG72" s="10">
        <f>IF(A72="","",IF(OR(L72="",R72=""),"",IF(R72&gt;=L72*0.98,"Alta",IF(R72&gt;=L72*0.95,"Media","Baja"))))</f>
        <v/>
      </c>
    </row>
    <row r="73" ht="32" customHeight="1">
      <c r="A73" s="2" t="n"/>
      <c r="B73" s="31" t="n"/>
      <c r="C73" s="2" t="n"/>
      <c r="D73" s="4" t="n"/>
      <c r="E73" s="2" t="n"/>
      <c r="F73" s="2" t="n"/>
      <c r="G73" s="4" t="n"/>
      <c r="H73" s="4" t="n"/>
      <c r="I73" s="4" t="n"/>
      <c r="J73" s="2" t="n"/>
      <c r="K73" s="2" t="n"/>
      <c r="L73" s="5" t="n"/>
      <c r="M73" s="5" t="n"/>
      <c r="N73" s="11">
        <f>IF(A73="","",IFERROR(M73/L73,0))</f>
        <v/>
      </c>
      <c r="O73" s="31" t="n"/>
      <c r="P73" s="5" t="n"/>
      <c r="Q73" s="7" t="n"/>
      <c r="R73" s="12">
        <f>IF(A73="","",IF(P73&lt;&gt;"",P73,M73))</f>
        <v/>
      </c>
      <c r="S73" s="11">
        <f>IF(A73="","",IF(OR(L73="",R73=""),"",IFERROR((L73-R73)/L73,0)))</f>
        <v/>
      </c>
      <c r="T73" s="2" t="n"/>
      <c r="U73" s="5" t="n"/>
      <c r="V73" s="11">
        <f>IF(A73="","",IF(OR(U73="",R73=""),"",IFERROR(U73/R73,0)))</f>
        <v/>
      </c>
      <c r="W73" s="31" t="n"/>
      <c r="X73" s="31" t="n"/>
      <c r="Y73" s="2" t="n"/>
      <c r="Z73" s="4" t="n"/>
      <c r="AA73" s="2" t="n"/>
      <c r="AB73" s="4" t="n"/>
      <c r="AC73" s="31" t="n"/>
      <c r="AD73" s="4" t="n"/>
      <c r="AE73" s="13">
        <f>IF(B73="","",IF(X73&lt;&gt;"",X73-B73,TODAY()-B73))</f>
        <v/>
      </c>
      <c r="AF73" s="14">
        <f>IF(A73="","",IF(Y73&lt;&gt;"Pendiente","OK",IF(AC73="","Sin fecha",IF(AC73&lt;TODAY(),"URGENTE",IF(AC73-TODAY()&lt;=3,"Próxima","OK")))))</f>
        <v/>
      </c>
      <c r="AG73" s="14">
        <f>IF(A73="","",IF(OR(L73="",R73=""),"",IF(R73&gt;=L73*0.98,"Alta",IF(R73&gt;=L73*0.95,"Media","Baja"))))</f>
        <v/>
      </c>
    </row>
    <row r="74" ht="32" customHeight="1">
      <c r="A74" s="2" t="n"/>
      <c r="B74" s="31" t="n"/>
      <c r="C74" s="2" t="n"/>
      <c r="D74" s="4" t="n"/>
      <c r="E74" s="2" t="n"/>
      <c r="F74" s="2" t="n"/>
      <c r="G74" s="4" t="n"/>
      <c r="H74" s="4" t="n"/>
      <c r="I74" s="4" t="n"/>
      <c r="J74" s="2" t="n"/>
      <c r="K74" s="2" t="n"/>
      <c r="L74" s="5" t="n"/>
      <c r="M74" s="5" t="n"/>
      <c r="N74" s="6">
        <f>IF(A74="","",IFERROR(M74/L74,0))</f>
        <v/>
      </c>
      <c r="O74" s="31" t="n"/>
      <c r="P74" s="5" t="n"/>
      <c r="Q74" s="7" t="n"/>
      <c r="R74" s="8">
        <f>IF(A74="","",IF(P74&lt;&gt;"",P74,M74))</f>
        <v/>
      </c>
      <c r="S74" s="6">
        <f>IF(A74="","",IF(OR(L74="",R74=""),"",IFERROR((L74-R74)/L74,0)))</f>
        <v/>
      </c>
      <c r="T74" s="2" t="n"/>
      <c r="U74" s="5" t="n"/>
      <c r="V74" s="6">
        <f>IF(A74="","",IF(OR(U74="",R74=""),"",IFERROR(U74/R74,0)))</f>
        <v/>
      </c>
      <c r="W74" s="31" t="n"/>
      <c r="X74" s="31" t="n"/>
      <c r="Y74" s="2" t="n"/>
      <c r="Z74" s="4" t="n"/>
      <c r="AA74" s="2" t="n"/>
      <c r="AB74" s="4" t="n"/>
      <c r="AC74" s="31" t="n"/>
      <c r="AD74" s="4" t="n"/>
      <c r="AE74" s="9">
        <f>IF(B74="","",IF(X74&lt;&gt;"",X74-B74,TODAY()-B74))</f>
        <v/>
      </c>
      <c r="AF74" s="10">
        <f>IF(A74="","",IF(Y74&lt;&gt;"Pendiente","OK",IF(AC74="","Sin fecha",IF(AC74&lt;TODAY(),"URGENTE",IF(AC74-TODAY()&lt;=3,"Próxima","OK")))))</f>
        <v/>
      </c>
      <c r="AG74" s="10">
        <f>IF(A74="","",IF(OR(L74="",R74=""),"",IF(R74&gt;=L74*0.98,"Alta",IF(R74&gt;=L74*0.95,"Media","Baja"))))</f>
        <v/>
      </c>
    </row>
    <row r="75" ht="32" customHeight="1">
      <c r="A75" s="2" t="n"/>
      <c r="B75" s="31" t="n"/>
      <c r="C75" s="2" t="n"/>
      <c r="D75" s="4" t="n"/>
      <c r="E75" s="2" t="n"/>
      <c r="F75" s="2" t="n"/>
      <c r="G75" s="4" t="n"/>
      <c r="H75" s="4" t="n"/>
      <c r="I75" s="4" t="n"/>
      <c r="J75" s="2" t="n"/>
      <c r="K75" s="2" t="n"/>
      <c r="L75" s="5" t="n"/>
      <c r="M75" s="5" t="n"/>
      <c r="N75" s="11">
        <f>IF(A75="","",IFERROR(M75/L75,0))</f>
        <v/>
      </c>
      <c r="O75" s="31" t="n"/>
      <c r="P75" s="5" t="n"/>
      <c r="Q75" s="7" t="n"/>
      <c r="R75" s="12">
        <f>IF(A75="","",IF(P75&lt;&gt;"",P75,M75))</f>
        <v/>
      </c>
      <c r="S75" s="11">
        <f>IF(A75="","",IF(OR(L75="",R75=""),"",IFERROR((L75-R75)/L75,0)))</f>
        <v/>
      </c>
      <c r="T75" s="2" t="n"/>
      <c r="U75" s="5" t="n"/>
      <c r="V75" s="11">
        <f>IF(A75="","",IF(OR(U75="",R75=""),"",IFERROR(U75/R75,0)))</f>
        <v/>
      </c>
      <c r="W75" s="31" t="n"/>
      <c r="X75" s="31" t="n"/>
      <c r="Y75" s="2" t="n"/>
      <c r="Z75" s="4" t="n"/>
      <c r="AA75" s="2" t="n"/>
      <c r="AB75" s="4" t="n"/>
      <c r="AC75" s="31" t="n"/>
      <c r="AD75" s="4" t="n"/>
      <c r="AE75" s="13">
        <f>IF(B75="","",IF(X75&lt;&gt;"",X75-B75,TODAY()-B75))</f>
        <v/>
      </c>
      <c r="AF75" s="14">
        <f>IF(A75="","",IF(Y75&lt;&gt;"Pendiente","OK",IF(AC75="","Sin fecha",IF(AC75&lt;TODAY(),"URGENTE",IF(AC75-TODAY()&lt;=3,"Próxima","OK")))))</f>
        <v/>
      </c>
      <c r="AG75" s="14">
        <f>IF(A75="","",IF(OR(L75="",R75=""),"",IF(R75&gt;=L75*0.98,"Alta",IF(R75&gt;=L75*0.95,"Media","Baja"))))</f>
        <v/>
      </c>
    </row>
    <row r="76" ht="32" customHeight="1">
      <c r="A76" s="2" t="n"/>
      <c r="B76" s="31" t="n"/>
      <c r="C76" s="2" t="n"/>
      <c r="D76" s="4" t="n"/>
      <c r="E76" s="2" t="n"/>
      <c r="F76" s="2" t="n"/>
      <c r="G76" s="4" t="n"/>
      <c r="H76" s="4" t="n"/>
      <c r="I76" s="4" t="n"/>
      <c r="J76" s="2" t="n"/>
      <c r="K76" s="2" t="n"/>
      <c r="L76" s="5" t="n"/>
      <c r="M76" s="5" t="n"/>
      <c r="N76" s="6">
        <f>IF(A76="","",IFERROR(M76/L76,0))</f>
        <v/>
      </c>
      <c r="O76" s="31" t="n"/>
      <c r="P76" s="5" t="n"/>
      <c r="Q76" s="7" t="n"/>
      <c r="R76" s="8">
        <f>IF(A76="","",IF(P76&lt;&gt;"",P76,M76))</f>
        <v/>
      </c>
      <c r="S76" s="6">
        <f>IF(A76="","",IF(OR(L76="",R76=""),"",IFERROR((L76-R76)/L76,0)))</f>
        <v/>
      </c>
      <c r="T76" s="2" t="n"/>
      <c r="U76" s="5" t="n"/>
      <c r="V76" s="6">
        <f>IF(A76="","",IF(OR(U76="",R76=""),"",IFERROR(U76/R76,0)))</f>
        <v/>
      </c>
      <c r="W76" s="31" t="n"/>
      <c r="X76" s="31" t="n"/>
      <c r="Y76" s="2" t="n"/>
      <c r="Z76" s="4" t="n"/>
      <c r="AA76" s="2" t="n"/>
      <c r="AB76" s="4" t="n"/>
      <c r="AC76" s="31" t="n"/>
      <c r="AD76" s="4" t="n"/>
      <c r="AE76" s="9">
        <f>IF(B76="","",IF(X76&lt;&gt;"",X76-B76,TODAY()-B76))</f>
        <v/>
      </c>
      <c r="AF76" s="10">
        <f>IF(A76="","",IF(Y76&lt;&gt;"Pendiente","OK",IF(AC76="","Sin fecha",IF(AC76&lt;TODAY(),"URGENTE",IF(AC76-TODAY()&lt;=3,"Próxima","OK")))))</f>
        <v/>
      </c>
      <c r="AG76" s="10">
        <f>IF(A76="","",IF(OR(L76="",R76=""),"",IF(R76&gt;=L76*0.98,"Alta",IF(R76&gt;=L76*0.95,"Media","Baja"))))</f>
        <v/>
      </c>
    </row>
    <row r="77" ht="32" customHeight="1">
      <c r="A77" s="2" t="n"/>
      <c r="B77" s="31" t="n"/>
      <c r="C77" s="2" t="n"/>
      <c r="D77" s="4" t="n"/>
      <c r="E77" s="2" t="n"/>
      <c r="F77" s="2" t="n"/>
      <c r="G77" s="4" t="n"/>
      <c r="H77" s="4" t="n"/>
      <c r="I77" s="4" t="n"/>
      <c r="J77" s="2" t="n"/>
      <c r="K77" s="2" t="n"/>
      <c r="L77" s="5" t="n"/>
      <c r="M77" s="5" t="n"/>
      <c r="N77" s="11">
        <f>IF(A77="","",IFERROR(M77/L77,0))</f>
        <v/>
      </c>
      <c r="O77" s="31" t="n"/>
      <c r="P77" s="5" t="n"/>
      <c r="Q77" s="7" t="n"/>
      <c r="R77" s="12">
        <f>IF(A77="","",IF(P77&lt;&gt;"",P77,M77))</f>
        <v/>
      </c>
      <c r="S77" s="11">
        <f>IF(A77="","",IF(OR(L77="",R77=""),"",IFERROR((L77-R77)/L77,0)))</f>
        <v/>
      </c>
      <c r="T77" s="2" t="n"/>
      <c r="U77" s="5" t="n"/>
      <c r="V77" s="11">
        <f>IF(A77="","",IF(OR(U77="",R77=""),"",IFERROR(U77/R77,0)))</f>
        <v/>
      </c>
      <c r="W77" s="31" t="n"/>
      <c r="X77" s="31" t="n"/>
      <c r="Y77" s="2" t="n"/>
      <c r="Z77" s="4" t="n"/>
      <c r="AA77" s="2" t="n"/>
      <c r="AB77" s="4" t="n"/>
      <c r="AC77" s="31" t="n"/>
      <c r="AD77" s="4" t="n"/>
      <c r="AE77" s="13">
        <f>IF(B77="","",IF(X77&lt;&gt;"",X77-B77,TODAY()-B77))</f>
        <v/>
      </c>
      <c r="AF77" s="14">
        <f>IF(A77="","",IF(Y77&lt;&gt;"Pendiente","OK",IF(AC77="","Sin fecha",IF(AC77&lt;TODAY(),"URGENTE",IF(AC77-TODAY()&lt;=3,"Próxima","OK")))))</f>
        <v/>
      </c>
      <c r="AG77" s="14">
        <f>IF(A77="","",IF(OR(L77="",R77=""),"",IF(R77&gt;=L77*0.98,"Alta",IF(R77&gt;=L77*0.95,"Media","Baja"))))</f>
        <v/>
      </c>
    </row>
    <row r="78" ht="32" customHeight="1">
      <c r="A78" s="2" t="n"/>
      <c r="B78" s="31" t="n"/>
      <c r="C78" s="2" t="n"/>
      <c r="D78" s="4" t="n"/>
      <c r="E78" s="2" t="n"/>
      <c r="F78" s="2" t="n"/>
      <c r="G78" s="4" t="n"/>
      <c r="H78" s="4" t="n"/>
      <c r="I78" s="4" t="n"/>
      <c r="J78" s="2" t="n"/>
      <c r="K78" s="2" t="n"/>
      <c r="L78" s="5" t="n"/>
      <c r="M78" s="5" t="n"/>
      <c r="N78" s="6">
        <f>IF(A78="","",IFERROR(M78/L78,0))</f>
        <v/>
      </c>
      <c r="O78" s="31" t="n"/>
      <c r="P78" s="5" t="n"/>
      <c r="Q78" s="7" t="n"/>
      <c r="R78" s="8">
        <f>IF(A78="","",IF(P78&lt;&gt;"",P78,M78))</f>
        <v/>
      </c>
      <c r="S78" s="6">
        <f>IF(A78="","",IF(OR(L78="",R78=""),"",IFERROR((L78-R78)/L78,0)))</f>
        <v/>
      </c>
      <c r="T78" s="2" t="n"/>
      <c r="U78" s="5" t="n"/>
      <c r="V78" s="6">
        <f>IF(A78="","",IF(OR(U78="",R78=""),"",IFERROR(U78/R78,0)))</f>
        <v/>
      </c>
      <c r="W78" s="31" t="n"/>
      <c r="X78" s="31" t="n"/>
      <c r="Y78" s="2" t="n"/>
      <c r="Z78" s="4" t="n"/>
      <c r="AA78" s="2" t="n"/>
      <c r="AB78" s="4" t="n"/>
      <c r="AC78" s="31" t="n"/>
      <c r="AD78" s="4" t="n"/>
      <c r="AE78" s="9">
        <f>IF(B78="","",IF(X78&lt;&gt;"",X78-B78,TODAY()-B78))</f>
        <v/>
      </c>
      <c r="AF78" s="10">
        <f>IF(A78="","",IF(Y78&lt;&gt;"Pendiente","OK",IF(AC78="","Sin fecha",IF(AC78&lt;TODAY(),"URGENTE",IF(AC78-TODAY()&lt;=3,"Próxima","OK")))))</f>
        <v/>
      </c>
      <c r="AG78" s="10">
        <f>IF(A78="","",IF(OR(L78="",R78=""),"",IF(R78&gt;=L78*0.98,"Alta",IF(R78&gt;=L78*0.95,"Media","Baja"))))</f>
        <v/>
      </c>
    </row>
    <row r="79" ht="32" customHeight="1">
      <c r="A79" s="2" t="n"/>
      <c r="B79" s="31" t="n"/>
      <c r="C79" s="2" t="n"/>
      <c r="D79" s="4" t="n"/>
      <c r="E79" s="2" t="n"/>
      <c r="F79" s="2" t="n"/>
      <c r="G79" s="4" t="n"/>
      <c r="H79" s="4" t="n"/>
      <c r="I79" s="4" t="n"/>
      <c r="J79" s="2" t="n"/>
      <c r="K79" s="2" t="n"/>
      <c r="L79" s="5" t="n"/>
      <c r="M79" s="5" t="n"/>
      <c r="N79" s="11">
        <f>IF(A79="","",IFERROR(M79/L79,0))</f>
        <v/>
      </c>
      <c r="O79" s="31" t="n"/>
      <c r="P79" s="5" t="n"/>
      <c r="Q79" s="7" t="n"/>
      <c r="R79" s="12">
        <f>IF(A79="","",IF(P79&lt;&gt;"",P79,M79))</f>
        <v/>
      </c>
      <c r="S79" s="11">
        <f>IF(A79="","",IF(OR(L79="",R79=""),"",IFERROR((L79-R79)/L79,0)))</f>
        <v/>
      </c>
      <c r="T79" s="2" t="n"/>
      <c r="U79" s="5" t="n"/>
      <c r="V79" s="11">
        <f>IF(A79="","",IF(OR(U79="",R79=""),"",IFERROR(U79/R79,0)))</f>
        <v/>
      </c>
      <c r="W79" s="31" t="n"/>
      <c r="X79" s="31" t="n"/>
      <c r="Y79" s="2" t="n"/>
      <c r="Z79" s="4" t="n"/>
      <c r="AA79" s="2" t="n"/>
      <c r="AB79" s="4" t="n"/>
      <c r="AC79" s="31" t="n"/>
      <c r="AD79" s="4" t="n"/>
      <c r="AE79" s="13">
        <f>IF(B79="","",IF(X79&lt;&gt;"",X79-B79,TODAY()-B79))</f>
        <v/>
      </c>
      <c r="AF79" s="14">
        <f>IF(A79="","",IF(Y79&lt;&gt;"Pendiente","OK",IF(AC79="","Sin fecha",IF(AC79&lt;TODAY(),"URGENTE",IF(AC79-TODAY()&lt;=3,"Próxima","OK")))))</f>
        <v/>
      </c>
      <c r="AG79" s="14">
        <f>IF(A79="","",IF(OR(L79="",R79=""),"",IF(R79&gt;=L79*0.98,"Alta",IF(R79&gt;=L79*0.95,"Media","Baja"))))</f>
        <v/>
      </c>
    </row>
    <row r="80" ht="32" customHeight="1">
      <c r="A80" s="2" t="n"/>
      <c r="B80" s="31" t="n"/>
      <c r="C80" s="2" t="n"/>
      <c r="D80" s="4" t="n"/>
      <c r="E80" s="2" t="n"/>
      <c r="F80" s="2" t="n"/>
      <c r="G80" s="4" t="n"/>
      <c r="H80" s="4" t="n"/>
      <c r="I80" s="4" t="n"/>
      <c r="J80" s="2" t="n"/>
      <c r="K80" s="2" t="n"/>
      <c r="L80" s="5" t="n"/>
      <c r="M80" s="5" t="n"/>
      <c r="N80" s="6">
        <f>IF(A80="","",IFERROR(M80/L80,0))</f>
        <v/>
      </c>
      <c r="O80" s="31" t="n"/>
      <c r="P80" s="5" t="n"/>
      <c r="Q80" s="7" t="n"/>
      <c r="R80" s="8">
        <f>IF(A80="","",IF(P80&lt;&gt;"",P80,M80))</f>
        <v/>
      </c>
      <c r="S80" s="6">
        <f>IF(A80="","",IF(OR(L80="",R80=""),"",IFERROR((L80-R80)/L80,0)))</f>
        <v/>
      </c>
      <c r="T80" s="2" t="n"/>
      <c r="U80" s="5" t="n"/>
      <c r="V80" s="6">
        <f>IF(A80="","",IF(OR(U80="",R80=""),"",IFERROR(U80/R80,0)))</f>
        <v/>
      </c>
      <c r="W80" s="31" t="n"/>
      <c r="X80" s="31" t="n"/>
      <c r="Y80" s="2" t="n"/>
      <c r="Z80" s="4" t="n"/>
      <c r="AA80" s="2" t="n"/>
      <c r="AB80" s="4" t="n"/>
      <c r="AC80" s="31" t="n"/>
      <c r="AD80" s="4" t="n"/>
      <c r="AE80" s="9">
        <f>IF(B80="","",IF(X80&lt;&gt;"",X80-B80,TODAY()-B80))</f>
        <v/>
      </c>
      <c r="AF80" s="10">
        <f>IF(A80="","",IF(Y80&lt;&gt;"Pendiente","OK",IF(AC80="","Sin fecha",IF(AC80&lt;TODAY(),"URGENTE",IF(AC80-TODAY()&lt;=3,"Próxima","OK")))))</f>
        <v/>
      </c>
      <c r="AG80" s="10">
        <f>IF(A80="","",IF(OR(L80="",R80=""),"",IF(R80&gt;=L80*0.98,"Alta",IF(R80&gt;=L80*0.95,"Media","Baja"))))</f>
        <v/>
      </c>
    </row>
    <row r="81" ht="32" customHeight="1">
      <c r="A81" s="2" t="n"/>
      <c r="B81" s="31" t="n"/>
      <c r="C81" s="2" t="n"/>
      <c r="D81" s="4" t="n"/>
      <c r="E81" s="2" t="n"/>
      <c r="F81" s="2" t="n"/>
      <c r="G81" s="4" t="n"/>
      <c r="H81" s="4" t="n"/>
      <c r="I81" s="4" t="n"/>
      <c r="J81" s="2" t="n"/>
      <c r="K81" s="2" t="n"/>
      <c r="L81" s="5" t="n"/>
      <c r="M81" s="5" t="n"/>
      <c r="N81" s="11">
        <f>IF(A81="","",IFERROR(M81/L81,0))</f>
        <v/>
      </c>
      <c r="O81" s="31" t="n"/>
      <c r="P81" s="5" t="n"/>
      <c r="Q81" s="7" t="n"/>
      <c r="R81" s="12">
        <f>IF(A81="","",IF(P81&lt;&gt;"",P81,M81))</f>
        <v/>
      </c>
      <c r="S81" s="11">
        <f>IF(A81="","",IF(OR(L81="",R81=""),"",IFERROR((L81-R81)/L81,0)))</f>
        <v/>
      </c>
      <c r="T81" s="2" t="n"/>
      <c r="U81" s="5" t="n"/>
      <c r="V81" s="11">
        <f>IF(A81="","",IF(OR(U81="",R81=""),"",IFERROR(U81/R81,0)))</f>
        <v/>
      </c>
      <c r="W81" s="31" t="n"/>
      <c r="X81" s="31" t="n"/>
      <c r="Y81" s="2" t="n"/>
      <c r="Z81" s="4" t="n"/>
      <c r="AA81" s="2" t="n"/>
      <c r="AB81" s="4" t="n"/>
      <c r="AC81" s="31" t="n"/>
      <c r="AD81" s="4" t="n"/>
      <c r="AE81" s="13">
        <f>IF(B81="","",IF(X81&lt;&gt;"",X81-B81,TODAY()-B81))</f>
        <v/>
      </c>
      <c r="AF81" s="14">
        <f>IF(A81="","",IF(Y81&lt;&gt;"Pendiente","OK",IF(AC81="","Sin fecha",IF(AC81&lt;TODAY(),"URGENTE",IF(AC81-TODAY()&lt;=3,"Próxima","OK")))))</f>
        <v/>
      </c>
      <c r="AG81" s="14">
        <f>IF(A81="","",IF(OR(L81="",R81=""),"",IF(R81&gt;=L81*0.98,"Alta",IF(R81&gt;=L81*0.95,"Media","Baja"))))</f>
        <v/>
      </c>
    </row>
    <row r="82" ht="32" customHeight="1">
      <c r="A82" s="2" t="n"/>
      <c r="B82" s="31" t="n"/>
      <c r="C82" s="2" t="n"/>
      <c r="D82" s="4" t="n"/>
      <c r="E82" s="2" t="n"/>
      <c r="F82" s="2" t="n"/>
      <c r="G82" s="4" t="n"/>
      <c r="H82" s="4" t="n"/>
      <c r="I82" s="4" t="n"/>
      <c r="J82" s="2" t="n"/>
      <c r="K82" s="2" t="n"/>
      <c r="L82" s="5" t="n"/>
      <c r="M82" s="5" t="n"/>
      <c r="N82" s="6">
        <f>IF(A82="","",IFERROR(M82/L82,0))</f>
        <v/>
      </c>
      <c r="O82" s="31" t="n"/>
      <c r="P82" s="5" t="n"/>
      <c r="Q82" s="7" t="n"/>
      <c r="R82" s="8">
        <f>IF(A82="","",IF(P82&lt;&gt;"",P82,M82))</f>
        <v/>
      </c>
      <c r="S82" s="6">
        <f>IF(A82="","",IF(OR(L82="",R82=""),"",IFERROR((L82-R82)/L82,0)))</f>
        <v/>
      </c>
      <c r="T82" s="2" t="n"/>
      <c r="U82" s="5" t="n"/>
      <c r="V82" s="6">
        <f>IF(A82="","",IF(OR(U82="",R82=""),"",IFERROR(U82/R82,0)))</f>
        <v/>
      </c>
      <c r="W82" s="31" t="n"/>
      <c r="X82" s="31" t="n"/>
      <c r="Y82" s="2" t="n"/>
      <c r="Z82" s="4" t="n"/>
      <c r="AA82" s="2" t="n"/>
      <c r="AB82" s="4" t="n"/>
      <c r="AC82" s="31" t="n"/>
      <c r="AD82" s="4" t="n"/>
      <c r="AE82" s="9">
        <f>IF(B82="","",IF(X82&lt;&gt;"",X82-B82,TODAY()-B82))</f>
        <v/>
      </c>
      <c r="AF82" s="10">
        <f>IF(A82="","",IF(Y82&lt;&gt;"Pendiente","OK",IF(AC82="","Sin fecha",IF(AC82&lt;TODAY(),"URGENTE",IF(AC82-TODAY()&lt;=3,"Próxima","OK")))))</f>
        <v/>
      </c>
      <c r="AG82" s="10">
        <f>IF(A82="","",IF(OR(L82="",R82=""),"",IF(R82&gt;=L82*0.98,"Alta",IF(R82&gt;=L82*0.95,"Media","Baja"))))</f>
        <v/>
      </c>
    </row>
    <row r="83" ht="32" customHeight="1">
      <c r="A83" s="2" t="n"/>
      <c r="B83" s="31" t="n"/>
      <c r="C83" s="2" t="n"/>
      <c r="D83" s="4" t="n"/>
      <c r="E83" s="2" t="n"/>
      <c r="F83" s="2" t="n"/>
      <c r="G83" s="4" t="n"/>
      <c r="H83" s="4" t="n"/>
      <c r="I83" s="4" t="n"/>
      <c r="J83" s="2" t="n"/>
      <c r="K83" s="2" t="n"/>
      <c r="L83" s="5" t="n"/>
      <c r="M83" s="5" t="n"/>
      <c r="N83" s="11">
        <f>IF(A83="","",IFERROR(M83/L83,0))</f>
        <v/>
      </c>
      <c r="O83" s="31" t="n"/>
      <c r="P83" s="5" t="n"/>
      <c r="Q83" s="7" t="n"/>
      <c r="R83" s="12">
        <f>IF(A83="","",IF(P83&lt;&gt;"",P83,M83))</f>
        <v/>
      </c>
      <c r="S83" s="11">
        <f>IF(A83="","",IF(OR(L83="",R83=""),"",IFERROR((L83-R83)/L83,0)))</f>
        <v/>
      </c>
      <c r="T83" s="2" t="n"/>
      <c r="U83" s="5" t="n"/>
      <c r="V83" s="11">
        <f>IF(A83="","",IF(OR(U83="",R83=""),"",IFERROR(U83/R83,0)))</f>
        <v/>
      </c>
      <c r="W83" s="31" t="n"/>
      <c r="X83" s="31" t="n"/>
      <c r="Y83" s="2" t="n"/>
      <c r="Z83" s="4" t="n"/>
      <c r="AA83" s="2" t="n"/>
      <c r="AB83" s="4" t="n"/>
      <c r="AC83" s="31" t="n"/>
      <c r="AD83" s="4" t="n"/>
      <c r="AE83" s="13">
        <f>IF(B83="","",IF(X83&lt;&gt;"",X83-B83,TODAY()-B83))</f>
        <v/>
      </c>
      <c r="AF83" s="14">
        <f>IF(A83="","",IF(Y83&lt;&gt;"Pendiente","OK",IF(AC83="","Sin fecha",IF(AC83&lt;TODAY(),"URGENTE",IF(AC83-TODAY()&lt;=3,"Próxima","OK")))))</f>
        <v/>
      </c>
      <c r="AG83" s="14">
        <f>IF(A83="","",IF(OR(L83="",R83=""),"",IF(R83&gt;=L83*0.98,"Alta",IF(R83&gt;=L83*0.95,"Media","Baja"))))</f>
        <v/>
      </c>
    </row>
    <row r="84" ht="32" customHeight="1">
      <c r="A84" s="2" t="n"/>
      <c r="B84" s="31" t="n"/>
      <c r="C84" s="2" t="n"/>
      <c r="D84" s="4" t="n"/>
      <c r="E84" s="2" t="n"/>
      <c r="F84" s="2" t="n"/>
      <c r="G84" s="4" t="n"/>
      <c r="H84" s="4" t="n"/>
      <c r="I84" s="4" t="n"/>
      <c r="J84" s="2" t="n"/>
      <c r="K84" s="2" t="n"/>
      <c r="L84" s="5" t="n"/>
      <c r="M84" s="5" t="n"/>
      <c r="N84" s="6">
        <f>IF(A84="","",IFERROR(M84/L84,0))</f>
        <v/>
      </c>
      <c r="O84" s="31" t="n"/>
      <c r="P84" s="5" t="n"/>
      <c r="Q84" s="7" t="n"/>
      <c r="R84" s="8">
        <f>IF(A84="","",IF(P84&lt;&gt;"",P84,M84))</f>
        <v/>
      </c>
      <c r="S84" s="6">
        <f>IF(A84="","",IF(OR(L84="",R84=""),"",IFERROR((L84-R84)/L84,0)))</f>
        <v/>
      </c>
      <c r="T84" s="2" t="n"/>
      <c r="U84" s="5" t="n"/>
      <c r="V84" s="6">
        <f>IF(A84="","",IF(OR(U84="",R84=""),"",IFERROR(U84/R84,0)))</f>
        <v/>
      </c>
      <c r="W84" s="31" t="n"/>
      <c r="X84" s="31" t="n"/>
      <c r="Y84" s="2" t="n"/>
      <c r="Z84" s="4" t="n"/>
      <c r="AA84" s="2" t="n"/>
      <c r="AB84" s="4" t="n"/>
      <c r="AC84" s="31" t="n"/>
      <c r="AD84" s="4" t="n"/>
      <c r="AE84" s="9">
        <f>IF(B84="","",IF(X84&lt;&gt;"",X84-B84,TODAY()-B84))</f>
        <v/>
      </c>
      <c r="AF84" s="10">
        <f>IF(A84="","",IF(Y84&lt;&gt;"Pendiente","OK",IF(AC84="","Sin fecha",IF(AC84&lt;TODAY(),"URGENTE",IF(AC84-TODAY()&lt;=3,"Próxima","OK")))))</f>
        <v/>
      </c>
      <c r="AG84" s="10">
        <f>IF(A84="","",IF(OR(L84="",R84=""),"",IF(R84&gt;=L84*0.98,"Alta",IF(R84&gt;=L84*0.95,"Media","Baja"))))</f>
        <v/>
      </c>
    </row>
    <row r="85" ht="32" customHeight="1">
      <c r="A85" s="2" t="n"/>
      <c r="B85" s="31" t="n"/>
      <c r="C85" s="2" t="n"/>
      <c r="D85" s="4" t="n"/>
      <c r="E85" s="2" t="n"/>
      <c r="F85" s="2" t="n"/>
      <c r="G85" s="4" t="n"/>
      <c r="H85" s="4" t="n"/>
      <c r="I85" s="4" t="n"/>
      <c r="J85" s="2" t="n"/>
      <c r="K85" s="2" t="n"/>
      <c r="L85" s="5" t="n"/>
      <c r="M85" s="5" t="n"/>
      <c r="N85" s="11">
        <f>IF(A85="","",IFERROR(M85/L85,0))</f>
        <v/>
      </c>
      <c r="O85" s="31" t="n"/>
      <c r="P85" s="5" t="n"/>
      <c r="Q85" s="7" t="n"/>
      <c r="R85" s="12">
        <f>IF(A85="","",IF(P85&lt;&gt;"",P85,M85))</f>
        <v/>
      </c>
      <c r="S85" s="11">
        <f>IF(A85="","",IF(OR(L85="",R85=""),"",IFERROR((L85-R85)/L85,0)))</f>
        <v/>
      </c>
      <c r="T85" s="2" t="n"/>
      <c r="U85" s="5" t="n"/>
      <c r="V85" s="11">
        <f>IF(A85="","",IF(OR(U85="",R85=""),"",IFERROR(U85/R85,0)))</f>
        <v/>
      </c>
      <c r="W85" s="31" t="n"/>
      <c r="X85" s="31" t="n"/>
      <c r="Y85" s="2" t="n"/>
      <c r="Z85" s="4" t="n"/>
      <c r="AA85" s="2" t="n"/>
      <c r="AB85" s="4" t="n"/>
      <c r="AC85" s="31" t="n"/>
      <c r="AD85" s="4" t="n"/>
      <c r="AE85" s="13">
        <f>IF(B85="","",IF(X85&lt;&gt;"",X85-B85,TODAY()-B85))</f>
        <v/>
      </c>
      <c r="AF85" s="14">
        <f>IF(A85="","",IF(Y85&lt;&gt;"Pendiente","OK",IF(AC85="","Sin fecha",IF(AC85&lt;TODAY(),"URGENTE",IF(AC85-TODAY()&lt;=3,"Próxima","OK")))))</f>
        <v/>
      </c>
      <c r="AG85" s="14">
        <f>IF(A85="","",IF(OR(L85="",R85=""),"",IF(R85&gt;=L85*0.98,"Alta",IF(R85&gt;=L85*0.95,"Media","Baja"))))</f>
        <v/>
      </c>
    </row>
    <row r="86" ht="32" customHeight="1">
      <c r="A86" s="2" t="n"/>
      <c r="B86" s="31" t="n"/>
      <c r="C86" s="2" t="n"/>
      <c r="D86" s="4" t="n"/>
      <c r="E86" s="2" t="n"/>
      <c r="F86" s="2" t="n"/>
      <c r="G86" s="4" t="n"/>
      <c r="H86" s="4" t="n"/>
      <c r="I86" s="4" t="n"/>
      <c r="J86" s="2" t="n"/>
      <c r="K86" s="2" t="n"/>
      <c r="L86" s="5" t="n"/>
      <c r="M86" s="5" t="n"/>
      <c r="N86" s="6">
        <f>IF(A86="","",IFERROR(M86/L86,0))</f>
        <v/>
      </c>
      <c r="O86" s="31" t="n"/>
      <c r="P86" s="5" t="n"/>
      <c r="Q86" s="7" t="n"/>
      <c r="R86" s="8">
        <f>IF(A86="","",IF(P86&lt;&gt;"",P86,M86))</f>
        <v/>
      </c>
      <c r="S86" s="6">
        <f>IF(A86="","",IF(OR(L86="",R86=""),"",IFERROR((L86-R86)/L86,0)))</f>
        <v/>
      </c>
      <c r="T86" s="2" t="n"/>
      <c r="U86" s="5" t="n"/>
      <c r="V86" s="6">
        <f>IF(A86="","",IF(OR(U86="",R86=""),"",IFERROR(U86/R86,0)))</f>
        <v/>
      </c>
      <c r="W86" s="31" t="n"/>
      <c r="X86" s="31" t="n"/>
      <c r="Y86" s="2" t="n"/>
      <c r="Z86" s="4" t="n"/>
      <c r="AA86" s="2" t="n"/>
      <c r="AB86" s="4" t="n"/>
      <c r="AC86" s="31" t="n"/>
      <c r="AD86" s="4" t="n"/>
      <c r="AE86" s="9">
        <f>IF(B86="","",IF(X86&lt;&gt;"",X86-B86,TODAY()-B86))</f>
        <v/>
      </c>
      <c r="AF86" s="10">
        <f>IF(A86="","",IF(Y86&lt;&gt;"Pendiente","OK",IF(AC86="","Sin fecha",IF(AC86&lt;TODAY(),"URGENTE",IF(AC86-TODAY()&lt;=3,"Próxima","OK")))))</f>
        <v/>
      </c>
      <c r="AG86" s="10">
        <f>IF(A86="","",IF(OR(L86="",R86=""),"",IF(R86&gt;=L86*0.98,"Alta",IF(R86&gt;=L86*0.95,"Media","Baja"))))</f>
        <v/>
      </c>
    </row>
    <row r="87" ht="32" customHeight="1">
      <c r="A87" s="2" t="n"/>
      <c r="B87" s="31" t="n"/>
      <c r="C87" s="2" t="n"/>
      <c r="D87" s="4" t="n"/>
      <c r="E87" s="2" t="n"/>
      <c r="F87" s="2" t="n"/>
      <c r="G87" s="4" t="n"/>
      <c r="H87" s="4" t="n"/>
      <c r="I87" s="4" t="n"/>
      <c r="J87" s="2" t="n"/>
      <c r="K87" s="2" t="n"/>
      <c r="L87" s="5" t="n"/>
      <c r="M87" s="5" t="n"/>
      <c r="N87" s="11">
        <f>IF(A87="","",IFERROR(M87/L87,0))</f>
        <v/>
      </c>
      <c r="O87" s="31" t="n"/>
      <c r="P87" s="5" t="n"/>
      <c r="Q87" s="7" t="n"/>
      <c r="R87" s="12">
        <f>IF(A87="","",IF(P87&lt;&gt;"",P87,M87))</f>
        <v/>
      </c>
      <c r="S87" s="11">
        <f>IF(A87="","",IF(OR(L87="",R87=""),"",IFERROR((L87-R87)/L87,0)))</f>
        <v/>
      </c>
      <c r="T87" s="2" t="n"/>
      <c r="U87" s="5" t="n"/>
      <c r="V87" s="11">
        <f>IF(A87="","",IF(OR(U87="",R87=""),"",IFERROR(U87/R87,0)))</f>
        <v/>
      </c>
      <c r="W87" s="31" t="n"/>
      <c r="X87" s="31" t="n"/>
      <c r="Y87" s="2" t="n"/>
      <c r="Z87" s="4" t="n"/>
      <c r="AA87" s="2" t="n"/>
      <c r="AB87" s="4" t="n"/>
      <c r="AC87" s="31" t="n"/>
      <c r="AD87" s="4" t="n"/>
      <c r="AE87" s="13">
        <f>IF(B87="","",IF(X87&lt;&gt;"",X87-B87,TODAY()-B87))</f>
        <v/>
      </c>
      <c r="AF87" s="14">
        <f>IF(A87="","",IF(Y87&lt;&gt;"Pendiente","OK",IF(AC87="","Sin fecha",IF(AC87&lt;TODAY(),"URGENTE",IF(AC87-TODAY()&lt;=3,"Próxima","OK")))))</f>
        <v/>
      </c>
      <c r="AG87" s="14">
        <f>IF(A87="","",IF(OR(L87="",R87=""),"",IF(R87&gt;=L87*0.98,"Alta",IF(R87&gt;=L87*0.95,"Media","Baja"))))</f>
        <v/>
      </c>
    </row>
    <row r="88" ht="32" customHeight="1">
      <c r="A88" s="2" t="n"/>
      <c r="B88" s="31" t="n"/>
      <c r="C88" s="2" t="n"/>
      <c r="D88" s="4" t="n"/>
      <c r="E88" s="2" t="n"/>
      <c r="F88" s="2" t="n"/>
      <c r="G88" s="4" t="n"/>
      <c r="H88" s="4" t="n"/>
      <c r="I88" s="4" t="n"/>
      <c r="J88" s="2" t="n"/>
      <c r="K88" s="2" t="n"/>
      <c r="L88" s="5" t="n"/>
      <c r="M88" s="5" t="n"/>
      <c r="N88" s="6">
        <f>IF(A88="","",IFERROR(M88/L88,0))</f>
        <v/>
      </c>
      <c r="O88" s="31" t="n"/>
      <c r="P88" s="5" t="n"/>
      <c r="Q88" s="7" t="n"/>
      <c r="R88" s="8">
        <f>IF(A88="","",IF(P88&lt;&gt;"",P88,M88))</f>
        <v/>
      </c>
      <c r="S88" s="6">
        <f>IF(A88="","",IF(OR(L88="",R88=""),"",IFERROR((L88-R88)/L88,0)))</f>
        <v/>
      </c>
      <c r="T88" s="2" t="n"/>
      <c r="U88" s="5" t="n"/>
      <c r="V88" s="6">
        <f>IF(A88="","",IF(OR(U88="",R88=""),"",IFERROR(U88/R88,0)))</f>
        <v/>
      </c>
      <c r="W88" s="31" t="n"/>
      <c r="X88" s="31" t="n"/>
      <c r="Y88" s="2" t="n"/>
      <c r="Z88" s="4" t="n"/>
      <c r="AA88" s="2" t="n"/>
      <c r="AB88" s="4" t="n"/>
      <c r="AC88" s="31" t="n"/>
      <c r="AD88" s="4" t="n"/>
      <c r="AE88" s="9">
        <f>IF(B88="","",IF(X88&lt;&gt;"",X88-B88,TODAY()-B88))</f>
        <v/>
      </c>
      <c r="AF88" s="10">
        <f>IF(A88="","",IF(Y88&lt;&gt;"Pendiente","OK",IF(AC88="","Sin fecha",IF(AC88&lt;TODAY(),"URGENTE",IF(AC88-TODAY()&lt;=3,"Próxima","OK")))))</f>
        <v/>
      </c>
      <c r="AG88" s="10">
        <f>IF(A88="","",IF(OR(L88="",R88=""),"",IF(R88&gt;=L88*0.98,"Alta",IF(R88&gt;=L88*0.95,"Media","Baja"))))</f>
        <v/>
      </c>
    </row>
    <row r="89" ht="32" customHeight="1">
      <c r="A89" s="2" t="n"/>
      <c r="B89" s="31" t="n"/>
      <c r="C89" s="2" t="n"/>
      <c r="D89" s="4" t="n"/>
      <c r="E89" s="2" t="n"/>
      <c r="F89" s="2" t="n"/>
      <c r="G89" s="4" t="n"/>
      <c r="H89" s="4" t="n"/>
      <c r="I89" s="4" t="n"/>
      <c r="J89" s="2" t="n"/>
      <c r="K89" s="2" t="n"/>
      <c r="L89" s="5" t="n"/>
      <c r="M89" s="5" t="n"/>
      <c r="N89" s="11">
        <f>IF(A89="","",IFERROR(M89/L89,0))</f>
        <v/>
      </c>
      <c r="O89" s="31" t="n"/>
      <c r="P89" s="5" t="n"/>
      <c r="Q89" s="7" t="n"/>
      <c r="R89" s="12">
        <f>IF(A89="","",IF(P89&lt;&gt;"",P89,M89))</f>
        <v/>
      </c>
      <c r="S89" s="11">
        <f>IF(A89="","",IF(OR(L89="",R89=""),"",IFERROR((L89-R89)/L89,0)))</f>
        <v/>
      </c>
      <c r="T89" s="2" t="n"/>
      <c r="U89" s="5" t="n"/>
      <c r="V89" s="11">
        <f>IF(A89="","",IF(OR(U89="",R89=""),"",IFERROR(U89/R89,0)))</f>
        <v/>
      </c>
      <c r="W89" s="31" t="n"/>
      <c r="X89" s="31" t="n"/>
      <c r="Y89" s="2" t="n"/>
      <c r="Z89" s="4" t="n"/>
      <c r="AA89" s="2" t="n"/>
      <c r="AB89" s="4" t="n"/>
      <c r="AC89" s="31" t="n"/>
      <c r="AD89" s="4" t="n"/>
      <c r="AE89" s="13">
        <f>IF(B89="","",IF(X89&lt;&gt;"",X89-B89,TODAY()-B89))</f>
        <v/>
      </c>
      <c r="AF89" s="14">
        <f>IF(A89="","",IF(Y89&lt;&gt;"Pendiente","OK",IF(AC89="","Sin fecha",IF(AC89&lt;TODAY(),"URGENTE",IF(AC89-TODAY()&lt;=3,"Próxima","OK")))))</f>
        <v/>
      </c>
      <c r="AG89" s="14">
        <f>IF(A89="","",IF(OR(L89="",R89=""),"",IF(R89&gt;=L89*0.98,"Alta",IF(R89&gt;=L89*0.95,"Media","Baja"))))</f>
        <v/>
      </c>
    </row>
    <row r="90" ht="32" customHeight="1">
      <c r="A90" s="2" t="n"/>
      <c r="B90" s="31" t="n"/>
      <c r="C90" s="2" t="n"/>
      <c r="D90" s="4" t="n"/>
      <c r="E90" s="2" t="n"/>
      <c r="F90" s="2" t="n"/>
      <c r="G90" s="4" t="n"/>
      <c r="H90" s="4" t="n"/>
      <c r="I90" s="4" t="n"/>
      <c r="J90" s="2" t="n"/>
      <c r="K90" s="2" t="n"/>
      <c r="L90" s="5" t="n"/>
      <c r="M90" s="5" t="n"/>
      <c r="N90" s="6">
        <f>IF(A90="","",IFERROR(M90/L90,0))</f>
        <v/>
      </c>
      <c r="O90" s="31" t="n"/>
      <c r="P90" s="5" t="n"/>
      <c r="Q90" s="7" t="n"/>
      <c r="R90" s="8">
        <f>IF(A90="","",IF(P90&lt;&gt;"",P90,M90))</f>
        <v/>
      </c>
      <c r="S90" s="6">
        <f>IF(A90="","",IF(OR(L90="",R90=""),"",IFERROR((L90-R90)/L90,0)))</f>
        <v/>
      </c>
      <c r="T90" s="2" t="n"/>
      <c r="U90" s="5" t="n"/>
      <c r="V90" s="6">
        <f>IF(A90="","",IF(OR(U90="",R90=""),"",IFERROR(U90/R90,0)))</f>
        <v/>
      </c>
      <c r="W90" s="31" t="n"/>
      <c r="X90" s="31" t="n"/>
      <c r="Y90" s="2" t="n"/>
      <c r="Z90" s="4" t="n"/>
      <c r="AA90" s="2" t="n"/>
      <c r="AB90" s="4" t="n"/>
      <c r="AC90" s="31" t="n"/>
      <c r="AD90" s="4" t="n"/>
      <c r="AE90" s="9">
        <f>IF(B90="","",IF(X90&lt;&gt;"",X90-B90,TODAY()-B90))</f>
        <v/>
      </c>
      <c r="AF90" s="10">
        <f>IF(A90="","",IF(Y90&lt;&gt;"Pendiente","OK",IF(AC90="","Sin fecha",IF(AC90&lt;TODAY(),"URGENTE",IF(AC90-TODAY()&lt;=3,"Próxima","OK")))))</f>
        <v/>
      </c>
      <c r="AG90" s="10">
        <f>IF(A90="","",IF(OR(L90="",R90=""),"",IF(R90&gt;=L90*0.98,"Alta",IF(R90&gt;=L90*0.95,"Media","Baja"))))</f>
        <v/>
      </c>
    </row>
    <row r="91" ht="32" customHeight="1">
      <c r="A91" s="2" t="n"/>
      <c r="B91" s="31" t="n"/>
      <c r="C91" s="2" t="n"/>
      <c r="D91" s="4" t="n"/>
      <c r="E91" s="2" t="n"/>
      <c r="F91" s="2" t="n"/>
      <c r="G91" s="4" t="n"/>
      <c r="H91" s="4" t="n"/>
      <c r="I91" s="4" t="n"/>
      <c r="J91" s="2" t="n"/>
      <c r="K91" s="2" t="n"/>
      <c r="L91" s="5" t="n"/>
      <c r="M91" s="5" t="n"/>
      <c r="N91" s="11">
        <f>IF(A91="","",IFERROR(M91/L91,0))</f>
        <v/>
      </c>
      <c r="O91" s="31" t="n"/>
      <c r="P91" s="5" t="n"/>
      <c r="Q91" s="7" t="n"/>
      <c r="R91" s="12">
        <f>IF(A91="","",IF(P91&lt;&gt;"",P91,M91))</f>
        <v/>
      </c>
      <c r="S91" s="11">
        <f>IF(A91="","",IF(OR(L91="",R91=""),"",IFERROR((L91-R91)/L91,0)))</f>
        <v/>
      </c>
      <c r="T91" s="2" t="n"/>
      <c r="U91" s="5" t="n"/>
      <c r="V91" s="11">
        <f>IF(A91="","",IF(OR(U91="",R91=""),"",IFERROR(U91/R91,0)))</f>
        <v/>
      </c>
      <c r="W91" s="31" t="n"/>
      <c r="X91" s="31" t="n"/>
      <c r="Y91" s="2" t="n"/>
      <c r="Z91" s="4" t="n"/>
      <c r="AA91" s="2" t="n"/>
      <c r="AB91" s="4" t="n"/>
      <c r="AC91" s="31" t="n"/>
      <c r="AD91" s="4" t="n"/>
      <c r="AE91" s="13">
        <f>IF(B91="","",IF(X91&lt;&gt;"",X91-B91,TODAY()-B91))</f>
        <v/>
      </c>
      <c r="AF91" s="14">
        <f>IF(A91="","",IF(Y91&lt;&gt;"Pendiente","OK",IF(AC91="","Sin fecha",IF(AC91&lt;TODAY(),"URGENTE",IF(AC91-TODAY()&lt;=3,"Próxima","OK")))))</f>
        <v/>
      </c>
      <c r="AG91" s="14">
        <f>IF(A91="","",IF(OR(L91="",R91=""),"",IF(R91&gt;=L91*0.98,"Alta",IF(R91&gt;=L91*0.95,"Media","Baja"))))</f>
        <v/>
      </c>
    </row>
    <row r="92" ht="32" customHeight="1">
      <c r="A92" s="2" t="n"/>
      <c r="B92" s="31" t="n"/>
      <c r="C92" s="2" t="n"/>
      <c r="D92" s="4" t="n"/>
      <c r="E92" s="2" t="n"/>
      <c r="F92" s="2" t="n"/>
      <c r="G92" s="4" t="n"/>
      <c r="H92" s="4" t="n"/>
      <c r="I92" s="4" t="n"/>
      <c r="J92" s="2" t="n"/>
      <c r="K92" s="2" t="n"/>
      <c r="L92" s="5" t="n"/>
      <c r="M92" s="5" t="n"/>
      <c r="N92" s="6">
        <f>IF(A92="","",IFERROR(M92/L92,0))</f>
        <v/>
      </c>
      <c r="O92" s="31" t="n"/>
      <c r="P92" s="5" t="n"/>
      <c r="Q92" s="7" t="n"/>
      <c r="R92" s="8">
        <f>IF(A92="","",IF(P92&lt;&gt;"",P92,M92))</f>
        <v/>
      </c>
      <c r="S92" s="6">
        <f>IF(A92="","",IF(OR(L92="",R92=""),"",IFERROR((L92-R92)/L92,0)))</f>
        <v/>
      </c>
      <c r="T92" s="2" t="n"/>
      <c r="U92" s="5" t="n"/>
      <c r="V92" s="6">
        <f>IF(A92="","",IF(OR(U92="",R92=""),"",IFERROR(U92/R92,0)))</f>
        <v/>
      </c>
      <c r="W92" s="31" t="n"/>
      <c r="X92" s="31" t="n"/>
      <c r="Y92" s="2" t="n"/>
      <c r="Z92" s="4" t="n"/>
      <c r="AA92" s="2" t="n"/>
      <c r="AB92" s="4" t="n"/>
      <c r="AC92" s="31" t="n"/>
      <c r="AD92" s="4" t="n"/>
      <c r="AE92" s="9">
        <f>IF(B92="","",IF(X92&lt;&gt;"",X92-B92,TODAY()-B92))</f>
        <v/>
      </c>
      <c r="AF92" s="10">
        <f>IF(A92="","",IF(Y92&lt;&gt;"Pendiente","OK",IF(AC92="","Sin fecha",IF(AC92&lt;TODAY(),"URGENTE",IF(AC92-TODAY()&lt;=3,"Próxima","OK")))))</f>
        <v/>
      </c>
      <c r="AG92" s="10">
        <f>IF(A92="","",IF(OR(L92="",R92=""),"",IF(R92&gt;=L92*0.98,"Alta",IF(R92&gt;=L92*0.95,"Media","Baja"))))</f>
        <v/>
      </c>
    </row>
    <row r="93" ht="32" customHeight="1">
      <c r="A93" s="2" t="n"/>
      <c r="B93" s="31" t="n"/>
      <c r="C93" s="2" t="n"/>
      <c r="D93" s="4" t="n"/>
      <c r="E93" s="2" t="n"/>
      <c r="F93" s="2" t="n"/>
      <c r="G93" s="4" t="n"/>
      <c r="H93" s="4" t="n"/>
      <c r="I93" s="4" t="n"/>
      <c r="J93" s="2" t="n"/>
      <c r="K93" s="2" t="n"/>
      <c r="L93" s="5" t="n"/>
      <c r="M93" s="5" t="n"/>
      <c r="N93" s="11">
        <f>IF(A93="","",IFERROR(M93/L93,0))</f>
        <v/>
      </c>
      <c r="O93" s="31" t="n"/>
      <c r="P93" s="5" t="n"/>
      <c r="Q93" s="7" t="n"/>
      <c r="R93" s="12">
        <f>IF(A93="","",IF(P93&lt;&gt;"",P93,M93))</f>
        <v/>
      </c>
      <c r="S93" s="11">
        <f>IF(A93="","",IF(OR(L93="",R93=""),"",IFERROR((L93-R93)/L93,0)))</f>
        <v/>
      </c>
      <c r="T93" s="2" t="n"/>
      <c r="U93" s="5" t="n"/>
      <c r="V93" s="11">
        <f>IF(A93="","",IF(OR(U93="",R93=""),"",IFERROR(U93/R93,0)))</f>
        <v/>
      </c>
      <c r="W93" s="31" t="n"/>
      <c r="X93" s="31" t="n"/>
      <c r="Y93" s="2" t="n"/>
      <c r="Z93" s="4" t="n"/>
      <c r="AA93" s="2" t="n"/>
      <c r="AB93" s="4" t="n"/>
      <c r="AC93" s="31" t="n"/>
      <c r="AD93" s="4" t="n"/>
      <c r="AE93" s="13">
        <f>IF(B93="","",IF(X93&lt;&gt;"",X93-B93,TODAY()-B93))</f>
        <v/>
      </c>
      <c r="AF93" s="14">
        <f>IF(A93="","",IF(Y93&lt;&gt;"Pendiente","OK",IF(AC93="","Sin fecha",IF(AC93&lt;TODAY(),"URGENTE",IF(AC93-TODAY()&lt;=3,"Próxima","OK")))))</f>
        <v/>
      </c>
      <c r="AG93" s="14">
        <f>IF(A93="","",IF(OR(L93="",R93=""),"",IF(R93&gt;=L93*0.98,"Alta",IF(R93&gt;=L93*0.95,"Media","Baja"))))</f>
        <v/>
      </c>
    </row>
    <row r="94" ht="32" customHeight="1">
      <c r="A94" s="2" t="n"/>
      <c r="B94" s="31" t="n"/>
      <c r="C94" s="2" t="n"/>
      <c r="D94" s="4" t="n"/>
      <c r="E94" s="2" t="n"/>
      <c r="F94" s="2" t="n"/>
      <c r="G94" s="4" t="n"/>
      <c r="H94" s="4" t="n"/>
      <c r="I94" s="4" t="n"/>
      <c r="J94" s="2" t="n"/>
      <c r="K94" s="2" t="n"/>
      <c r="L94" s="5" t="n"/>
      <c r="M94" s="5" t="n"/>
      <c r="N94" s="6">
        <f>IF(A94="","",IFERROR(M94/L94,0))</f>
        <v/>
      </c>
      <c r="O94" s="31" t="n"/>
      <c r="P94" s="5" t="n"/>
      <c r="Q94" s="7" t="n"/>
      <c r="R94" s="8">
        <f>IF(A94="","",IF(P94&lt;&gt;"",P94,M94))</f>
        <v/>
      </c>
      <c r="S94" s="6">
        <f>IF(A94="","",IF(OR(L94="",R94=""),"",IFERROR((L94-R94)/L94,0)))</f>
        <v/>
      </c>
      <c r="T94" s="2" t="n"/>
      <c r="U94" s="5" t="n"/>
      <c r="V94" s="6">
        <f>IF(A94="","",IF(OR(U94="",R94=""),"",IFERROR(U94/R94,0)))</f>
        <v/>
      </c>
      <c r="W94" s="31" t="n"/>
      <c r="X94" s="31" t="n"/>
      <c r="Y94" s="2" t="n"/>
      <c r="Z94" s="4" t="n"/>
      <c r="AA94" s="2" t="n"/>
      <c r="AB94" s="4" t="n"/>
      <c r="AC94" s="31" t="n"/>
      <c r="AD94" s="4" t="n"/>
      <c r="AE94" s="9">
        <f>IF(B94="","",IF(X94&lt;&gt;"",X94-B94,TODAY()-B94))</f>
        <v/>
      </c>
      <c r="AF94" s="10">
        <f>IF(A94="","",IF(Y94&lt;&gt;"Pendiente","OK",IF(AC94="","Sin fecha",IF(AC94&lt;TODAY(),"URGENTE",IF(AC94-TODAY()&lt;=3,"Próxima","OK")))))</f>
        <v/>
      </c>
      <c r="AG94" s="10">
        <f>IF(A94="","",IF(OR(L94="",R94=""),"",IF(R94&gt;=L94*0.98,"Alta",IF(R94&gt;=L94*0.95,"Media","Baja"))))</f>
        <v/>
      </c>
    </row>
    <row r="95" ht="32" customHeight="1">
      <c r="A95" s="2" t="n"/>
      <c r="B95" s="31" t="n"/>
      <c r="C95" s="2" t="n"/>
      <c r="D95" s="4" t="n"/>
      <c r="E95" s="2" t="n"/>
      <c r="F95" s="2" t="n"/>
      <c r="G95" s="4" t="n"/>
      <c r="H95" s="4" t="n"/>
      <c r="I95" s="4" t="n"/>
      <c r="J95" s="2" t="n"/>
      <c r="K95" s="2" t="n"/>
      <c r="L95" s="5" t="n"/>
      <c r="M95" s="5" t="n"/>
      <c r="N95" s="11">
        <f>IF(A95="","",IFERROR(M95/L95,0))</f>
        <v/>
      </c>
      <c r="O95" s="31" t="n"/>
      <c r="P95" s="5" t="n"/>
      <c r="Q95" s="7" t="n"/>
      <c r="R95" s="12">
        <f>IF(A95="","",IF(P95&lt;&gt;"",P95,M95))</f>
        <v/>
      </c>
      <c r="S95" s="11">
        <f>IF(A95="","",IF(OR(L95="",R95=""),"",IFERROR((L95-R95)/L95,0)))</f>
        <v/>
      </c>
      <c r="T95" s="2" t="n"/>
      <c r="U95" s="5" t="n"/>
      <c r="V95" s="11">
        <f>IF(A95="","",IF(OR(U95="",R95=""),"",IFERROR(U95/R95,0)))</f>
        <v/>
      </c>
      <c r="W95" s="31" t="n"/>
      <c r="X95" s="31" t="n"/>
      <c r="Y95" s="2" t="n"/>
      <c r="Z95" s="4" t="n"/>
      <c r="AA95" s="2" t="n"/>
      <c r="AB95" s="4" t="n"/>
      <c r="AC95" s="31" t="n"/>
      <c r="AD95" s="4" t="n"/>
      <c r="AE95" s="13">
        <f>IF(B95="","",IF(X95&lt;&gt;"",X95-B95,TODAY()-B95))</f>
        <v/>
      </c>
      <c r="AF95" s="14">
        <f>IF(A95="","",IF(Y95&lt;&gt;"Pendiente","OK",IF(AC95="","Sin fecha",IF(AC95&lt;TODAY(),"URGENTE",IF(AC95-TODAY()&lt;=3,"Próxima","OK")))))</f>
        <v/>
      </c>
      <c r="AG95" s="14">
        <f>IF(A95="","",IF(OR(L95="",R95=""),"",IF(R95&gt;=L95*0.98,"Alta",IF(R95&gt;=L95*0.95,"Media","Baja"))))</f>
        <v/>
      </c>
    </row>
    <row r="96" ht="32" customHeight="1">
      <c r="A96" s="2" t="n"/>
      <c r="B96" s="31" t="n"/>
      <c r="C96" s="2" t="n"/>
      <c r="D96" s="4" t="n"/>
      <c r="E96" s="2" t="n"/>
      <c r="F96" s="2" t="n"/>
      <c r="G96" s="4" t="n"/>
      <c r="H96" s="4" t="n"/>
      <c r="I96" s="4" t="n"/>
      <c r="J96" s="2" t="n"/>
      <c r="K96" s="2" t="n"/>
      <c r="L96" s="5" t="n"/>
      <c r="M96" s="5" t="n"/>
      <c r="N96" s="6">
        <f>IF(A96="","",IFERROR(M96/L96,0))</f>
        <v/>
      </c>
      <c r="O96" s="31" t="n"/>
      <c r="P96" s="5" t="n"/>
      <c r="Q96" s="7" t="n"/>
      <c r="R96" s="8">
        <f>IF(A96="","",IF(P96&lt;&gt;"",P96,M96))</f>
        <v/>
      </c>
      <c r="S96" s="6">
        <f>IF(A96="","",IF(OR(L96="",R96=""),"",IFERROR((L96-R96)/L96,0)))</f>
        <v/>
      </c>
      <c r="T96" s="2" t="n"/>
      <c r="U96" s="5" t="n"/>
      <c r="V96" s="6">
        <f>IF(A96="","",IF(OR(U96="",R96=""),"",IFERROR(U96/R96,0)))</f>
        <v/>
      </c>
      <c r="W96" s="31" t="n"/>
      <c r="X96" s="31" t="n"/>
      <c r="Y96" s="2" t="n"/>
      <c r="Z96" s="4" t="n"/>
      <c r="AA96" s="2" t="n"/>
      <c r="AB96" s="4" t="n"/>
      <c r="AC96" s="31" t="n"/>
      <c r="AD96" s="4" t="n"/>
      <c r="AE96" s="9">
        <f>IF(B96="","",IF(X96&lt;&gt;"",X96-B96,TODAY()-B96))</f>
        <v/>
      </c>
      <c r="AF96" s="10">
        <f>IF(A96="","",IF(Y96&lt;&gt;"Pendiente","OK",IF(AC96="","Sin fecha",IF(AC96&lt;TODAY(),"URGENTE",IF(AC96-TODAY()&lt;=3,"Próxima","OK")))))</f>
        <v/>
      </c>
      <c r="AG96" s="10">
        <f>IF(A96="","",IF(OR(L96="",R96=""),"",IF(R96&gt;=L96*0.98,"Alta",IF(R96&gt;=L96*0.95,"Media","Baja"))))</f>
        <v/>
      </c>
    </row>
    <row r="97" ht="32" customHeight="1">
      <c r="A97" s="2" t="n"/>
      <c r="B97" s="31" t="n"/>
      <c r="C97" s="2" t="n"/>
      <c r="D97" s="4" t="n"/>
      <c r="E97" s="2" t="n"/>
      <c r="F97" s="2" t="n"/>
      <c r="G97" s="4" t="n"/>
      <c r="H97" s="4" t="n"/>
      <c r="I97" s="4" t="n"/>
      <c r="J97" s="2" t="n"/>
      <c r="K97" s="2" t="n"/>
      <c r="L97" s="5" t="n"/>
      <c r="M97" s="5" t="n"/>
      <c r="N97" s="11">
        <f>IF(A97="","",IFERROR(M97/L97,0))</f>
        <v/>
      </c>
      <c r="O97" s="31" t="n"/>
      <c r="P97" s="5" t="n"/>
      <c r="Q97" s="7" t="n"/>
      <c r="R97" s="12">
        <f>IF(A97="","",IF(P97&lt;&gt;"",P97,M97))</f>
        <v/>
      </c>
      <c r="S97" s="11">
        <f>IF(A97="","",IF(OR(L97="",R97=""),"",IFERROR((L97-R97)/L97,0)))</f>
        <v/>
      </c>
      <c r="T97" s="2" t="n"/>
      <c r="U97" s="5" t="n"/>
      <c r="V97" s="11">
        <f>IF(A97="","",IF(OR(U97="",R97=""),"",IFERROR(U97/R97,0)))</f>
        <v/>
      </c>
      <c r="W97" s="31" t="n"/>
      <c r="X97" s="31" t="n"/>
      <c r="Y97" s="2" t="n"/>
      <c r="Z97" s="4" t="n"/>
      <c r="AA97" s="2" t="n"/>
      <c r="AB97" s="4" t="n"/>
      <c r="AC97" s="31" t="n"/>
      <c r="AD97" s="4" t="n"/>
      <c r="AE97" s="13">
        <f>IF(B97="","",IF(X97&lt;&gt;"",X97-B97,TODAY()-B97))</f>
        <v/>
      </c>
      <c r="AF97" s="14">
        <f>IF(A97="","",IF(Y97&lt;&gt;"Pendiente","OK",IF(AC97="","Sin fecha",IF(AC97&lt;TODAY(),"URGENTE",IF(AC97-TODAY()&lt;=3,"Próxima","OK")))))</f>
        <v/>
      </c>
      <c r="AG97" s="14">
        <f>IF(A97="","",IF(OR(L97="",R97=""),"",IF(R97&gt;=L97*0.98,"Alta",IF(R97&gt;=L97*0.95,"Media","Baja"))))</f>
        <v/>
      </c>
    </row>
    <row r="98" ht="32" customHeight="1">
      <c r="A98" s="2" t="n"/>
      <c r="B98" s="31" t="n"/>
      <c r="C98" s="2" t="n"/>
      <c r="D98" s="4" t="n"/>
      <c r="E98" s="2" t="n"/>
      <c r="F98" s="2" t="n"/>
      <c r="G98" s="4" t="n"/>
      <c r="H98" s="4" t="n"/>
      <c r="I98" s="4" t="n"/>
      <c r="J98" s="2" t="n"/>
      <c r="K98" s="2" t="n"/>
      <c r="L98" s="5" t="n"/>
      <c r="M98" s="5" t="n"/>
      <c r="N98" s="6">
        <f>IF(A98="","",IFERROR(M98/L98,0))</f>
        <v/>
      </c>
      <c r="O98" s="31" t="n"/>
      <c r="P98" s="5" t="n"/>
      <c r="Q98" s="7" t="n"/>
      <c r="R98" s="8">
        <f>IF(A98="","",IF(P98&lt;&gt;"",P98,M98))</f>
        <v/>
      </c>
      <c r="S98" s="6">
        <f>IF(A98="","",IF(OR(L98="",R98=""),"",IFERROR((L98-R98)/L98,0)))</f>
        <v/>
      </c>
      <c r="T98" s="2" t="n"/>
      <c r="U98" s="5" t="n"/>
      <c r="V98" s="6">
        <f>IF(A98="","",IF(OR(U98="",R98=""),"",IFERROR(U98/R98,0)))</f>
        <v/>
      </c>
      <c r="W98" s="31" t="n"/>
      <c r="X98" s="31" t="n"/>
      <c r="Y98" s="2" t="n"/>
      <c r="Z98" s="4" t="n"/>
      <c r="AA98" s="2" t="n"/>
      <c r="AB98" s="4" t="n"/>
      <c r="AC98" s="31" t="n"/>
      <c r="AD98" s="4" t="n"/>
      <c r="AE98" s="9">
        <f>IF(B98="","",IF(X98&lt;&gt;"",X98-B98,TODAY()-B98))</f>
        <v/>
      </c>
      <c r="AF98" s="10">
        <f>IF(A98="","",IF(Y98&lt;&gt;"Pendiente","OK",IF(AC98="","Sin fecha",IF(AC98&lt;TODAY(),"URGENTE",IF(AC98-TODAY()&lt;=3,"Próxima","OK")))))</f>
        <v/>
      </c>
      <c r="AG98" s="10">
        <f>IF(A98="","",IF(OR(L98="",R98=""),"",IF(R98&gt;=L98*0.98,"Alta",IF(R98&gt;=L98*0.95,"Media","Baja"))))</f>
        <v/>
      </c>
    </row>
    <row r="99" ht="32" customHeight="1">
      <c r="A99" s="2" t="n"/>
      <c r="B99" s="31" t="n"/>
      <c r="C99" s="2" t="n"/>
      <c r="D99" s="4" t="n"/>
      <c r="E99" s="2" t="n"/>
      <c r="F99" s="2" t="n"/>
      <c r="G99" s="4" t="n"/>
      <c r="H99" s="4" t="n"/>
      <c r="I99" s="4" t="n"/>
      <c r="J99" s="2" t="n"/>
      <c r="K99" s="2" t="n"/>
      <c r="L99" s="5" t="n"/>
      <c r="M99" s="5" t="n"/>
      <c r="N99" s="11">
        <f>IF(A99="","",IFERROR(M99/L99,0))</f>
        <v/>
      </c>
      <c r="O99" s="31" t="n"/>
      <c r="P99" s="5" t="n"/>
      <c r="Q99" s="7" t="n"/>
      <c r="R99" s="12">
        <f>IF(A99="","",IF(P99&lt;&gt;"",P99,M99))</f>
        <v/>
      </c>
      <c r="S99" s="11">
        <f>IF(A99="","",IF(OR(L99="",R99=""),"",IFERROR((L99-R99)/L99,0)))</f>
        <v/>
      </c>
      <c r="T99" s="2" t="n"/>
      <c r="U99" s="5" t="n"/>
      <c r="V99" s="11">
        <f>IF(A99="","",IF(OR(U99="",R99=""),"",IFERROR(U99/R99,0)))</f>
        <v/>
      </c>
      <c r="W99" s="31" t="n"/>
      <c r="X99" s="31" t="n"/>
      <c r="Y99" s="2" t="n"/>
      <c r="Z99" s="4" t="n"/>
      <c r="AA99" s="2" t="n"/>
      <c r="AB99" s="4" t="n"/>
      <c r="AC99" s="31" t="n"/>
      <c r="AD99" s="4" t="n"/>
      <c r="AE99" s="13">
        <f>IF(B99="","",IF(X99&lt;&gt;"",X99-B99,TODAY()-B99))</f>
        <v/>
      </c>
      <c r="AF99" s="14">
        <f>IF(A99="","",IF(Y99&lt;&gt;"Pendiente","OK",IF(AC99="","Sin fecha",IF(AC99&lt;TODAY(),"URGENTE",IF(AC99-TODAY()&lt;=3,"Próxima","OK")))))</f>
        <v/>
      </c>
      <c r="AG99" s="14">
        <f>IF(A99="","",IF(OR(L99="",R99=""),"",IF(R99&gt;=L99*0.98,"Alta",IF(R99&gt;=L99*0.95,"Media","Baja"))))</f>
        <v/>
      </c>
    </row>
    <row r="100" ht="32" customHeight="1">
      <c r="A100" s="2" t="n"/>
      <c r="B100" s="31" t="n"/>
      <c r="C100" s="2" t="n"/>
      <c r="D100" s="4" t="n"/>
      <c r="E100" s="2" t="n"/>
      <c r="F100" s="2" t="n"/>
      <c r="G100" s="4" t="n"/>
      <c r="H100" s="4" t="n"/>
      <c r="I100" s="4" t="n"/>
      <c r="J100" s="2" t="n"/>
      <c r="K100" s="2" t="n"/>
      <c r="L100" s="5" t="n"/>
      <c r="M100" s="5" t="n"/>
      <c r="N100" s="6">
        <f>IF(A100="","",IFERROR(M100/L100,0))</f>
        <v/>
      </c>
      <c r="O100" s="31" t="n"/>
      <c r="P100" s="5" t="n"/>
      <c r="Q100" s="7" t="n"/>
      <c r="R100" s="8">
        <f>IF(A100="","",IF(P100&lt;&gt;"",P100,M100))</f>
        <v/>
      </c>
      <c r="S100" s="6">
        <f>IF(A100="","",IF(OR(L100="",R100=""),"",IFERROR((L100-R100)/L100,0)))</f>
        <v/>
      </c>
      <c r="T100" s="2" t="n"/>
      <c r="U100" s="5" t="n"/>
      <c r="V100" s="6">
        <f>IF(A100="","",IF(OR(U100="",R100=""),"",IFERROR(U100/R100,0)))</f>
        <v/>
      </c>
      <c r="W100" s="31" t="n"/>
      <c r="X100" s="31" t="n"/>
      <c r="Y100" s="2" t="n"/>
      <c r="Z100" s="4" t="n"/>
      <c r="AA100" s="2" t="n"/>
      <c r="AB100" s="4" t="n"/>
      <c r="AC100" s="31" t="n"/>
      <c r="AD100" s="4" t="n"/>
      <c r="AE100" s="9">
        <f>IF(B100="","",IF(X100&lt;&gt;"",X100-B100,TODAY()-B100))</f>
        <v/>
      </c>
      <c r="AF100" s="10">
        <f>IF(A100="","",IF(Y100&lt;&gt;"Pendiente","OK",IF(AC100="","Sin fecha",IF(AC100&lt;TODAY(),"URGENTE",IF(AC100-TODAY()&lt;=3,"Próxima","OK")))))</f>
        <v/>
      </c>
      <c r="AG100" s="10">
        <f>IF(A100="","",IF(OR(L100="",R100=""),"",IF(R100&gt;=L100*0.98,"Alta",IF(R100&gt;=L100*0.95,"Media","Baja"))))</f>
        <v/>
      </c>
    </row>
    <row r="101" ht="32" customHeight="1">
      <c r="A101" s="2" t="n"/>
      <c r="B101" s="31" t="n"/>
      <c r="C101" s="2" t="n"/>
      <c r="D101" s="4" t="n"/>
      <c r="E101" s="2" t="n"/>
      <c r="F101" s="2" t="n"/>
      <c r="G101" s="4" t="n"/>
      <c r="H101" s="4" t="n"/>
      <c r="I101" s="4" t="n"/>
      <c r="J101" s="2" t="n"/>
      <c r="K101" s="2" t="n"/>
      <c r="L101" s="5" t="n"/>
      <c r="M101" s="5" t="n"/>
      <c r="N101" s="11">
        <f>IF(A101="","",IFERROR(M101/L101,0))</f>
        <v/>
      </c>
      <c r="O101" s="31" t="n"/>
      <c r="P101" s="5" t="n"/>
      <c r="Q101" s="7" t="n"/>
      <c r="R101" s="12">
        <f>IF(A101="","",IF(P101&lt;&gt;"",P101,M101))</f>
        <v/>
      </c>
      <c r="S101" s="11">
        <f>IF(A101="","",IF(OR(L101="",R101=""),"",IFERROR((L101-R101)/L101,0)))</f>
        <v/>
      </c>
      <c r="T101" s="2" t="n"/>
      <c r="U101" s="5" t="n"/>
      <c r="V101" s="11">
        <f>IF(A101="","",IF(OR(U101="",R101=""),"",IFERROR(U101/R101,0)))</f>
        <v/>
      </c>
      <c r="W101" s="31" t="n"/>
      <c r="X101" s="31" t="n"/>
      <c r="Y101" s="2" t="n"/>
      <c r="Z101" s="4" t="n"/>
      <c r="AA101" s="2" t="n"/>
      <c r="AB101" s="4" t="n"/>
      <c r="AC101" s="31" t="n"/>
      <c r="AD101" s="4" t="n"/>
      <c r="AE101" s="13">
        <f>IF(B101="","",IF(X101&lt;&gt;"",X101-B101,TODAY()-B101))</f>
        <v/>
      </c>
      <c r="AF101" s="14">
        <f>IF(A101="","",IF(Y101&lt;&gt;"Pendiente","OK",IF(AC101="","Sin fecha",IF(AC101&lt;TODAY(),"URGENTE",IF(AC101-TODAY()&lt;=3,"Próxima","OK")))))</f>
        <v/>
      </c>
      <c r="AG101" s="14">
        <f>IF(A101="","",IF(OR(L101="",R101=""),"",IF(R101&gt;=L101*0.98,"Alta",IF(R101&gt;=L101*0.95,"Media","Baja"))))</f>
        <v/>
      </c>
    </row>
  </sheetData>
  <autoFilter ref="A1:AG101"/>
  <conditionalFormatting sqref="C2:C101">
    <cfRule type="expression" priority="1" dxfId="0">
      <formula>$C2="Aceptada"</formula>
    </cfRule>
    <cfRule type="expression" priority="2" dxfId="1">
      <formula>OR($C2="Rechazada",$C2="Caducada",$C2="Retirada")</formula>
    </cfRule>
    <cfRule type="expression" priority="3" dxfId="2">
      <formula>OR($C2="En negociación",$C2="Pendiente de comprador",$C2="Nueva",$C2="Contraoferta enviada")</formula>
    </cfRule>
  </conditionalFormatting>
  <conditionalFormatting sqref="Y2:Y101">
    <cfRule type="expression" priority="4" dxfId="0">
      <formula>$Y2="Aceptada"</formula>
    </cfRule>
    <cfRule type="expression" priority="5" dxfId="1">
      <formula>OR($Y2="Rechazada",$Y2="Retirada")</formula>
    </cfRule>
    <cfRule type="expression" priority="6" dxfId="2">
      <formula>$Y2="Pendiente"</formula>
    </cfRule>
  </conditionalFormatting>
  <conditionalFormatting sqref="AF2:AF101">
    <cfRule type="expression" priority="7" dxfId="1">
      <formula>$AF2="URGENTE"</formula>
    </cfRule>
    <cfRule type="expression" priority="8" dxfId="2">
      <formula>$AF2="Próxima"</formula>
    </cfRule>
    <cfRule type="expression" priority="9" dxfId="3">
      <formula>$AF2="OK"</formula>
    </cfRule>
  </conditionalFormatting>
  <dataValidations count="6">
    <dataValidation sqref="C2:C101" showErrorMessage="1" showInputMessage="1" allowBlank="1" type="list">
      <formula1>"Nueva,En negociación,Contraoferta enviada,Pendiente de comprador,Aceptada,Rechazada,Retirada,Caducada"</formula1>
    </dataValidation>
    <dataValidation sqref="K2:K101" showErrorMessage="1" showInputMessage="1" allowBlank="1" type="list">
      <formula1>"Compraventa vivienda usada,Compraventa obra nueva,Local,Garaje"</formula1>
    </dataValidation>
    <dataValidation sqref="T2:T101" showErrorMessage="1" showInputMessage="1" allowBlank="1" type="list">
      <formula1>"Recursos propios,Hipoteca preconcedida,Hipoteca pendiente,Mixta"</formula1>
    </dataValidation>
    <dataValidation sqref="Y2:Y101" showErrorMessage="1" showInputMessage="1" allowBlank="1" type="list">
      <formula1>"Pendiente,Aceptada,Rechazada,Retirada"</formula1>
    </dataValidation>
    <dataValidation sqref="L2:M101 P2:P101 U2:U101" showErrorMessage="1" showInputMessage="1" allowBlank="1" type="decimal" operator="greaterThanOrEqual">
      <formula1>0</formula1>
    </dataValidation>
    <dataValidation sqref="Q2:Q101" showErrorMessage="1" showInputMessage="1" allowBlank="1" type="whole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3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2" customWidth="1" min="2" max="2"/>
    <col width="4" customWidth="1" min="3" max="3"/>
    <col width="27" customWidth="1" min="4" max="4"/>
    <col width="16" customWidth="1" min="5" max="5"/>
    <col width="4" customWidth="1" min="6" max="6"/>
    <col width="22" customWidth="1" min="7" max="7"/>
    <col width="16" customWidth="1" min="8" max="8"/>
    <col width="4" customWidth="1" min="9" max="9"/>
    <col width="22" customWidth="1" min="10" max="10"/>
    <col width="18" customWidth="1" min="11" max="11"/>
    <col width="21" customWidth="1" min="12" max="12"/>
    <col width="20" customWidth="1" min="13" max="13"/>
    <col width="4" customWidth="1" min="14" max="14"/>
  </cols>
  <sheetData>
    <row r="1" ht="30" customHeight="1">
      <c r="A1" s="15" t="inlineStr">
        <is>
          <t>Resumen ejecutivo de ofertas y contraofertas</t>
        </is>
      </c>
      <c r="B1" s="32" t="n"/>
      <c r="C1" s="32" t="n"/>
      <c r="D1" s="32" t="n"/>
      <c r="E1" s="32" t="n"/>
      <c r="F1" s="32" t="n"/>
      <c r="G1" s="32" t="n"/>
      <c r="H1" s="32" t="n"/>
      <c r="I1" s="32" t="n"/>
      <c r="J1" s="32" t="n"/>
      <c r="K1" s="32" t="n"/>
      <c r="L1" s="32" t="n"/>
      <c r="M1" s="32" t="n"/>
      <c r="N1" s="33" t="n"/>
    </row>
    <row r="2">
      <c r="A2" s="16" t="inlineStr">
        <is>
          <t>Indicadores principales</t>
        </is>
      </c>
      <c r="B2" s="16" t="inlineStr">
        <is>
          <t>Valor</t>
        </is>
      </c>
      <c r="D2" s="16" t="inlineStr">
        <is>
          <t>Ofertas por estado</t>
        </is>
      </c>
      <c r="E2" s="16" t="inlineStr">
        <is>
          <t>Número</t>
        </is>
      </c>
      <c r="G2" s="16" t="inlineStr">
        <is>
          <t>Distribución por resultado</t>
        </is>
      </c>
      <c r="H2" s="16" t="inlineStr">
        <is>
          <t>Número</t>
        </is>
      </c>
      <c r="J2" s="16" t="inlineStr">
        <is>
          <t>Agente responsable</t>
        </is>
      </c>
      <c r="K2" s="16" t="inlineStr">
        <is>
          <t>Ofertas registradas</t>
        </is>
      </c>
      <c r="L2" s="16" t="inlineStr">
        <is>
          <t>Importe de propuestas</t>
        </is>
      </c>
      <c r="M2" s="16" t="inlineStr">
        <is>
          <t>Propuesta media</t>
        </is>
      </c>
    </row>
    <row r="3">
      <c r="A3" s="17" t="inlineStr">
        <is>
          <t>Total de ofertas</t>
        </is>
      </c>
      <c r="B3" s="18">
        <f>COUNTA('Ofertas'!$A$2:$A$101)</f>
        <v/>
      </c>
      <c r="D3" s="17" t="inlineStr">
        <is>
          <t>Nueva</t>
        </is>
      </c>
      <c r="E3" s="10">
        <f>COUNTIF('Ofertas'!$C$2:$C$101,D3)</f>
        <v/>
      </c>
      <c r="G3" s="17" t="inlineStr">
        <is>
          <t>Pendiente</t>
        </is>
      </c>
      <c r="H3" s="10">
        <f>COUNTIF('Ofertas'!$Y$2:$Y$101,G3)</f>
        <v/>
      </c>
      <c r="J3" s="17" t="inlineStr">
        <is>
          <t>Elena Romero</t>
        </is>
      </c>
      <c r="K3" s="19">
        <f>COUNTIF('Ofertas'!$AA$2:$AA$101,J3)</f>
        <v/>
      </c>
      <c r="L3" s="8">
        <f>SUMIF('Ofertas'!$AA$2:$AA$101,J3,'Ofertas'!$R$2:$R$101)</f>
        <v/>
      </c>
      <c r="M3" s="8">
        <f>IFERROR(SUMIF('Ofertas'!$AA$2:$AA$101,J3,'Ofertas'!$R$2:$R$101)/COUNTIF('Ofertas'!$AA$2:$AA$101,J3),0)</f>
        <v/>
      </c>
    </row>
    <row r="4">
      <c r="A4" s="20" t="inlineStr">
        <is>
          <t>Ofertas en negociación</t>
        </is>
      </c>
      <c r="B4" s="18">
        <f>COUNTIF('Ofertas'!$C$2:$C$101,"En negociación")</f>
        <v/>
      </c>
      <c r="D4" s="20" t="inlineStr">
        <is>
          <t>En negociación</t>
        </is>
      </c>
      <c r="E4" s="14">
        <f>COUNTIF('Ofertas'!$C$2:$C$101,D4)</f>
        <v/>
      </c>
      <c r="G4" s="20" t="inlineStr">
        <is>
          <t>Aceptada</t>
        </is>
      </c>
      <c r="H4" s="14">
        <f>COUNTIF('Ofertas'!$Y$2:$Y$101,G4)</f>
        <v/>
      </c>
      <c r="J4" s="20" t="inlineStr">
        <is>
          <t>David Pérez</t>
        </is>
      </c>
      <c r="K4" s="21">
        <f>COUNTIF('Ofertas'!$AA$2:$AA$101,J4)</f>
        <v/>
      </c>
      <c r="L4" s="12">
        <f>SUMIF('Ofertas'!$AA$2:$AA$101,J4,'Ofertas'!$R$2:$R$101)</f>
        <v/>
      </c>
      <c r="M4" s="12">
        <f>IFERROR(SUMIF('Ofertas'!$AA$2:$AA$101,J4,'Ofertas'!$R$2:$R$101)/COUNTIF('Ofertas'!$AA$2:$AA$101,J4),0)</f>
        <v/>
      </c>
    </row>
    <row r="5">
      <c r="A5" s="17" t="inlineStr">
        <is>
          <t>Ofertas aceptadas</t>
        </is>
      </c>
      <c r="B5" s="18">
        <f>COUNTIF('Ofertas'!$C$2:$C$101,"Aceptada")</f>
        <v/>
      </c>
      <c r="D5" s="17" t="inlineStr">
        <is>
          <t>Contraoferta enviada</t>
        </is>
      </c>
      <c r="E5" s="10">
        <f>COUNTIF('Ofertas'!$C$2:$C$101,D5)</f>
        <v/>
      </c>
      <c r="G5" s="17" t="inlineStr">
        <is>
          <t>Rechazada</t>
        </is>
      </c>
      <c r="H5" s="10">
        <f>COUNTIF('Ofertas'!$Y$2:$Y$101,G5)</f>
        <v/>
      </c>
      <c r="J5" s="17" t="inlineStr">
        <is>
          <t>Sofía Martín</t>
        </is>
      </c>
      <c r="K5" s="19">
        <f>COUNTIF('Ofertas'!$AA$2:$AA$101,J5)</f>
        <v/>
      </c>
      <c r="L5" s="8">
        <f>SUMIF('Ofertas'!$AA$2:$AA$101,J5,'Ofertas'!$R$2:$R$101)</f>
        <v/>
      </c>
      <c r="M5" s="8">
        <f>IFERROR(SUMIF('Ofertas'!$AA$2:$AA$101,J5,'Ofertas'!$R$2:$R$101)/COUNTIF('Ofertas'!$AA$2:$AA$101,J5),0)</f>
        <v/>
      </c>
    </row>
    <row r="6">
      <c r="A6" s="20" t="inlineStr">
        <is>
          <t>Tasa de aceptación</t>
        </is>
      </c>
      <c r="B6" s="22">
        <f>IFERROR(COUNTIF('Ofertas'!$Y$2:$Y$101,"Aceptada")/COUNTA('Ofertas'!$A$2:$A$101),0)</f>
        <v/>
      </c>
      <c r="D6" s="20" t="inlineStr">
        <is>
          <t>Pendiente de comprador</t>
        </is>
      </c>
      <c r="E6" s="14">
        <f>COUNTIF('Ofertas'!$C$2:$C$101,D6)</f>
        <v/>
      </c>
      <c r="G6" s="20" t="inlineStr">
        <is>
          <t>Retirada</t>
        </is>
      </c>
      <c r="H6" s="14">
        <f>COUNTIF('Ofertas'!$Y$2:$Y$101,G6)</f>
        <v/>
      </c>
    </row>
    <row r="7">
      <c r="A7" s="17" t="inlineStr">
        <is>
          <t>Precio medio anunciado</t>
        </is>
      </c>
      <c r="B7" s="23">
        <f>IFERROR(AVERAGE('Ofertas'!$L$2:$L$101),0)</f>
        <v/>
      </c>
      <c r="D7" s="17" t="inlineStr">
        <is>
          <t>Aceptada</t>
        </is>
      </c>
      <c r="E7" s="10">
        <f>COUNTIF('Ofertas'!$C$2:$C$101,D7)</f>
        <v/>
      </c>
    </row>
    <row r="8">
      <c r="A8" s="20" t="inlineStr">
        <is>
          <t>Oferta media inicial</t>
        </is>
      </c>
      <c r="B8" s="23">
        <f>IFERROR(AVERAGE('Ofertas'!$M$2:$M$101),0)</f>
        <v/>
      </c>
      <c r="D8" s="20" t="inlineStr">
        <is>
          <t>Rechazada</t>
        </is>
      </c>
      <c r="E8" s="14">
        <f>COUNTIF('Ofertas'!$C$2:$C$101,D8)</f>
        <v/>
      </c>
    </row>
    <row r="9">
      <c r="A9" s="17" t="inlineStr">
        <is>
          <t>Última propuesta media</t>
        </is>
      </c>
      <c r="B9" s="23">
        <f>IFERROR(AVERAGE('Ofertas'!$R$2:$R$101),0)</f>
        <v/>
      </c>
      <c r="D9" s="17" t="inlineStr">
        <is>
          <t>Retirada</t>
        </is>
      </c>
      <c r="E9" s="10">
        <f>COUNTIF('Ofertas'!$C$2:$C$101,D9)</f>
        <v/>
      </c>
    </row>
    <row r="10">
      <c r="A10" s="20" t="inlineStr">
        <is>
          <t>Descuento medio concedido</t>
        </is>
      </c>
      <c r="B10" s="22">
        <f>IFERROR(AVERAGE('Ofertas'!$S$2:$S$101),0)</f>
        <v/>
      </c>
      <c r="D10" s="20" t="inlineStr">
        <is>
          <t>Caducada</t>
        </is>
      </c>
      <c r="E10" s="14">
        <f>COUNTIF('Ofertas'!$C$2:$C$101,D10)</f>
        <v/>
      </c>
    </row>
    <row r="11">
      <c r="A11" s="17" t="inlineStr">
        <is>
          <t>Importe total de ofertas aceptadas</t>
        </is>
      </c>
      <c r="B11" s="23">
        <f>SUMIF('Ofertas'!$Y$2:$Y$101,"Aceptada",'Ofertas'!$R$2:$R$101)</f>
        <v/>
      </c>
    </row>
    <row r="12"/>
    <row r="13"/>
    <row r="14">
      <c r="A14" s="24" t="inlineStr">
        <is>
          <t>Buscador de oferta</t>
        </is>
      </c>
    </row>
    <row r="15"/>
    <row r="16"/>
    <row r="17">
      <c r="A17" s="17" t="inlineStr">
        <is>
          <t>Introduzca ID de oferta</t>
        </is>
      </c>
    </row>
    <row r="18">
      <c r="B18" s="4" t="inlineStr"/>
    </row>
    <row r="19">
      <c r="A19" s="17" t="inlineStr">
        <is>
          <t>Comprador</t>
        </is>
      </c>
      <c r="B19" s="25">
        <f>IFERROR(VLOOKUP(B18,'Ofertas'!$A$2:$AG$101,4,FALSE),"No encontrado")</f>
        <v/>
      </c>
    </row>
    <row r="20">
      <c r="A20" s="17" t="inlineStr">
        <is>
          <t>Inmueble</t>
        </is>
      </c>
      <c r="B20" s="25">
        <f>IFERROR(VLOOKUP(B18,'Ofertas'!$A$2:$AG$101,8,FALSE),"No encontrado")</f>
        <v/>
      </c>
    </row>
    <row r="21">
      <c r="A21" s="17" t="inlineStr">
        <is>
          <t>Última propuesta</t>
        </is>
      </c>
      <c r="B21" s="26">
        <f>IFERROR(VLOOKUP(B18,'Ofertas'!$A$2:$AG$101,18,FALSE),0)</f>
        <v/>
      </c>
    </row>
    <row r="22">
      <c r="A22" s="17" t="inlineStr">
        <is>
          <t>Resultado</t>
        </is>
      </c>
      <c r="B22" s="25">
        <f>IFERROR(VLOOKUP(B18,'Ofertas'!$A$2:$AG$101,25,FALSE),"No encontrado")</f>
        <v/>
      </c>
    </row>
    <row r="23"/>
    <row r="24"/>
    <row r="25"/>
    <row r="26"/>
    <row r="27"/>
    <row r="28"/>
    <row r="29"/>
    <row r="30"/>
    <row r="31"/>
    <row r="32"/>
    <row r="33">
      <c r="A33" s="16" t="inlineStr">
        <is>
          <t>Inmueble</t>
        </is>
      </c>
      <c r="B33" s="16" t="inlineStr">
        <is>
          <t>Precio anunciado</t>
        </is>
      </c>
      <c r="C33" s="16" t="inlineStr">
        <is>
          <t>Última propuesta</t>
        </is>
      </c>
    </row>
    <row r="34">
      <c r="A34" s="17">
        <f>IF('Ofertas'!$H$2="","",'Ofertas'!$H$2)</f>
        <v/>
      </c>
      <c r="B34" s="8">
        <f>IF('Ofertas'!$A$2="","",'Ofertas'!$L$2)</f>
        <v/>
      </c>
      <c r="C34" s="8">
        <f>IF('Ofertas'!$A$2="","",'Ofertas'!$R$2)</f>
        <v/>
      </c>
    </row>
    <row r="35">
      <c r="A35" s="20">
        <f>IF('Ofertas'!$H$3="","",'Ofertas'!$H$3)</f>
        <v/>
      </c>
      <c r="B35" s="12">
        <f>IF('Ofertas'!$A$3="","",'Ofertas'!$L$3)</f>
        <v/>
      </c>
      <c r="C35" s="12">
        <f>IF('Ofertas'!$A$3="","",'Ofertas'!$R$3)</f>
        <v/>
      </c>
    </row>
    <row r="36">
      <c r="A36" s="17">
        <f>IF('Ofertas'!$H$4="","",'Ofertas'!$H$4)</f>
        <v/>
      </c>
      <c r="B36" s="8">
        <f>IF('Ofertas'!$A$4="","",'Ofertas'!$L$4)</f>
        <v/>
      </c>
      <c r="C36" s="8">
        <f>IF('Ofertas'!$A$4="","",'Ofertas'!$R$4)</f>
        <v/>
      </c>
    </row>
    <row r="37">
      <c r="A37" s="20">
        <f>IF('Ofertas'!$H$5="","",'Ofertas'!$H$5)</f>
        <v/>
      </c>
      <c r="B37" s="12">
        <f>IF('Ofertas'!$A$5="","",'Ofertas'!$L$5)</f>
        <v/>
      </c>
      <c r="C37" s="12">
        <f>IF('Ofertas'!$A$5="","",'Ofertas'!$R$5)</f>
        <v/>
      </c>
    </row>
    <row r="38">
      <c r="A38" s="17">
        <f>IF('Ofertas'!$H$6="","",'Ofertas'!$H$6)</f>
        <v/>
      </c>
      <c r="B38" s="8">
        <f>IF('Ofertas'!$A$6="","",'Ofertas'!$L$6)</f>
        <v/>
      </c>
      <c r="C38" s="8">
        <f>IF('Ofertas'!$A$6="","",'Ofertas'!$R$6)</f>
        <v/>
      </c>
    </row>
    <row r="39">
      <c r="A39" s="20">
        <f>IF('Ofertas'!$H$7="","",'Ofertas'!$H$7)</f>
        <v/>
      </c>
      <c r="B39" s="12">
        <f>IF('Ofertas'!$A$7="","",'Ofertas'!$L$7)</f>
        <v/>
      </c>
      <c r="C39" s="12">
        <f>IF('Ofertas'!$A$7="","",'Ofertas'!$R$7)</f>
        <v/>
      </c>
    </row>
    <row r="40">
      <c r="A40" s="17">
        <f>IF('Ofertas'!$H$8="","",'Ofertas'!$H$8)</f>
        <v/>
      </c>
      <c r="B40" s="8">
        <f>IF('Ofertas'!$A$8="","",'Ofertas'!$L$8)</f>
        <v/>
      </c>
      <c r="C40" s="8">
        <f>IF('Ofertas'!$A$8="","",'Ofertas'!$R$8)</f>
        <v/>
      </c>
    </row>
    <row r="41">
      <c r="A41" s="20">
        <f>IF('Ofertas'!$H$9="","",'Ofertas'!$H$9)</f>
        <v/>
      </c>
      <c r="B41" s="12">
        <f>IF('Ofertas'!$A$9="","",'Ofertas'!$L$9)</f>
        <v/>
      </c>
      <c r="C41" s="12">
        <f>IF('Ofertas'!$A$9="","",'Ofertas'!$R$9)</f>
        <v/>
      </c>
    </row>
    <row r="42">
      <c r="A42" s="17">
        <f>IF('Ofertas'!$H$10="","",'Ofertas'!$H$10)</f>
        <v/>
      </c>
      <c r="B42" s="8">
        <f>IF('Ofertas'!$A$10="","",'Ofertas'!$L$10)</f>
        <v/>
      </c>
      <c r="C42" s="8">
        <f>IF('Ofertas'!$A$10="","",'Ofertas'!$R$10)</f>
        <v/>
      </c>
    </row>
    <row r="43">
      <c r="A43" s="20">
        <f>IF('Ofertas'!$H$11="","",'Ofertas'!$H$11)</f>
        <v/>
      </c>
      <c r="B43" s="12">
        <f>IF('Ofertas'!$A$11="","",'Ofertas'!$L$11)</f>
        <v/>
      </c>
      <c r="C43" s="12">
        <f>IF('Ofertas'!$A$11="","",'Ofertas'!$R$11)</f>
        <v/>
      </c>
    </row>
    <row r="44">
      <c r="A44" s="17">
        <f>IF('Ofertas'!$H$12="","",'Ofertas'!$H$12)</f>
        <v/>
      </c>
      <c r="B44" s="8">
        <f>IF('Ofertas'!$A$12="","",'Ofertas'!$L$12)</f>
        <v/>
      </c>
      <c r="C44" s="8">
        <f>IF('Ofertas'!$A$12="","",'Ofertas'!$R$12)</f>
        <v/>
      </c>
    </row>
    <row r="45">
      <c r="A45" s="20">
        <f>IF('Ofertas'!$H$13="","",'Ofertas'!$H$13)</f>
        <v/>
      </c>
      <c r="B45" s="12">
        <f>IF('Ofertas'!$A$13="","",'Ofertas'!$L$13)</f>
        <v/>
      </c>
      <c r="C45" s="12">
        <f>IF('Ofertas'!$A$13="","",'Ofertas'!$R$13)</f>
        <v/>
      </c>
    </row>
    <row r="46">
      <c r="A46" s="17">
        <f>IF('Ofertas'!$H$14="","",'Ofertas'!$H$14)</f>
        <v/>
      </c>
      <c r="B46" s="8">
        <f>IF('Ofertas'!$A$14="","",'Ofertas'!$L$14)</f>
        <v/>
      </c>
      <c r="C46" s="8">
        <f>IF('Ofertas'!$A$14="","",'Ofertas'!$R$14)</f>
        <v/>
      </c>
    </row>
    <row r="47">
      <c r="A47" s="20">
        <f>IF('Ofertas'!$H$15="","",'Ofertas'!$H$15)</f>
        <v/>
      </c>
      <c r="B47" s="12">
        <f>IF('Ofertas'!$A$15="","",'Ofertas'!$L$15)</f>
        <v/>
      </c>
      <c r="C47" s="12">
        <f>IF('Ofertas'!$A$15="","",'Ofertas'!$R$15)</f>
        <v/>
      </c>
    </row>
    <row r="48">
      <c r="A48" s="17">
        <f>IF('Ofertas'!$H$16="","",'Ofertas'!$H$16)</f>
        <v/>
      </c>
      <c r="B48" s="8">
        <f>IF('Ofertas'!$A$16="","",'Ofertas'!$L$16)</f>
        <v/>
      </c>
      <c r="C48" s="8">
        <f>IF('Ofertas'!$A$16="","",'Ofertas'!$R$16)</f>
        <v/>
      </c>
    </row>
    <row r="49">
      <c r="A49" s="20">
        <f>IF('Ofertas'!$H$17="","",'Ofertas'!$H$17)</f>
        <v/>
      </c>
      <c r="B49" s="12">
        <f>IF('Ofertas'!$A$17="","",'Ofertas'!$L$17)</f>
        <v/>
      </c>
      <c r="C49" s="12">
        <f>IF('Ofertas'!$A$17="","",'Ofertas'!$R$17)</f>
        <v/>
      </c>
    </row>
    <row r="50">
      <c r="A50" s="17">
        <f>IF('Ofertas'!$H$18="","",'Ofertas'!$H$18)</f>
        <v/>
      </c>
      <c r="B50" s="8">
        <f>IF('Ofertas'!$A$18="","",'Ofertas'!$L$18)</f>
        <v/>
      </c>
      <c r="C50" s="8">
        <f>IF('Ofertas'!$A$18="","",'Ofertas'!$R$18)</f>
        <v/>
      </c>
    </row>
    <row r="51">
      <c r="A51" s="20">
        <f>IF('Ofertas'!$H$19="","",'Ofertas'!$H$19)</f>
        <v/>
      </c>
      <c r="B51" s="12">
        <f>IF('Ofertas'!$A$19="","",'Ofertas'!$L$19)</f>
        <v/>
      </c>
      <c r="C51" s="12">
        <f>IF('Ofertas'!$A$19="","",'Ofertas'!$R$19)</f>
        <v/>
      </c>
    </row>
    <row r="52">
      <c r="A52" s="17">
        <f>IF('Ofertas'!$H$20="","",'Ofertas'!$H$20)</f>
        <v/>
      </c>
      <c r="B52" s="8">
        <f>IF('Ofertas'!$A$20="","",'Ofertas'!$L$20)</f>
        <v/>
      </c>
      <c r="C52" s="8">
        <f>IF('Ofertas'!$A$20="","",'Ofertas'!$R$20)</f>
        <v/>
      </c>
    </row>
    <row r="53">
      <c r="A53" s="20">
        <f>IF('Ofertas'!$H$21="","",'Ofertas'!$H$21)</f>
        <v/>
      </c>
      <c r="B53" s="12">
        <f>IF('Ofertas'!$A$21="","",'Ofertas'!$L$21)</f>
        <v/>
      </c>
      <c r="C53" s="12">
        <f>IF('Ofertas'!$A$21="","",'Ofertas'!$R$21)</f>
        <v/>
      </c>
    </row>
    <row r="54">
      <c r="A54" s="17">
        <f>IF('Ofertas'!$H$22="","",'Ofertas'!$H$22)</f>
        <v/>
      </c>
      <c r="B54" s="8">
        <f>IF('Ofertas'!$A$22="","",'Ofertas'!$L$22)</f>
        <v/>
      </c>
      <c r="C54" s="8">
        <f>IF('Ofertas'!$A$22="","",'Ofertas'!$R$22)</f>
        <v/>
      </c>
    </row>
    <row r="55">
      <c r="A55" s="20">
        <f>IF('Ofertas'!$H$23="","",'Ofertas'!$H$23)</f>
        <v/>
      </c>
      <c r="B55" s="12">
        <f>IF('Ofertas'!$A$23="","",'Ofertas'!$L$23)</f>
        <v/>
      </c>
      <c r="C55" s="12">
        <f>IF('Ofertas'!$A$23="","",'Ofertas'!$R$23)</f>
        <v/>
      </c>
    </row>
    <row r="56">
      <c r="A56" s="17">
        <f>IF('Ofertas'!$H$24="","",'Ofertas'!$H$24)</f>
        <v/>
      </c>
      <c r="B56" s="8">
        <f>IF('Ofertas'!$A$24="","",'Ofertas'!$L$24)</f>
        <v/>
      </c>
      <c r="C56" s="8">
        <f>IF('Ofertas'!$A$24="","",'Ofertas'!$R$24)</f>
        <v/>
      </c>
    </row>
    <row r="57">
      <c r="A57" s="20">
        <f>IF('Ofertas'!$H$25="","",'Ofertas'!$H$25)</f>
        <v/>
      </c>
      <c r="B57" s="12">
        <f>IF('Ofertas'!$A$25="","",'Ofertas'!$L$25)</f>
        <v/>
      </c>
      <c r="C57" s="12">
        <f>IF('Ofertas'!$A$25="","",'Ofertas'!$R$25)</f>
        <v/>
      </c>
    </row>
    <row r="58">
      <c r="A58" s="17">
        <f>IF('Ofertas'!$H$26="","",'Ofertas'!$H$26)</f>
        <v/>
      </c>
      <c r="B58" s="8">
        <f>IF('Ofertas'!$A$26="","",'Ofertas'!$L$26)</f>
        <v/>
      </c>
      <c r="C58" s="8">
        <f>IF('Ofertas'!$A$26="","",'Ofertas'!$R$26)</f>
        <v/>
      </c>
    </row>
    <row r="59">
      <c r="A59" s="20">
        <f>IF('Ofertas'!$H$27="","",'Ofertas'!$H$27)</f>
        <v/>
      </c>
      <c r="B59" s="12">
        <f>IF('Ofertas'!$A$27="","",'Ofertas'!$L$27)</f>
        <v/>
      </c>
      <c r="C59" s="12">
        <f>IF('Ofertas'!$A$27="","",'Ofertas'!$R$27)</f>
        <v/>
      </c>
    </row>
    <row r="60">
      <c r="A60" s="17">
        <f>IF('Ofertas'!$H$28="","",'Ofertas'!$H$28)</f>
        <v/>
      </c>
      <c r="B60" s="8">
        <f>IF('Ofertas'!$A$28="","",'Ofertas'!$L$28)</f>
        <v/>
      </c>
      <c r="C60" s="8">
        <f>IF('Ofertas'!$A$28="","",'Ofertas'!$R$28)</f>
        <v/>
      </c>
    </row>
    <row r="61">
      <c r="A61" s="20">
        <f>IF('Ofertas'!$H$29="","",'Ofertas'!$H$29)</f>
        <v/>
      </c>
      <c r="B61" s="12">
        <f>IF('Ofertas'!$A$29="","",'Ofertas'!$L$29)</f>
        <v/>
      </c>
      <c r="C61" s="12">
        <f>IF('Ofertas'!$A$29="","",'Ofertas'!$R$29)</f>
        <v/>
      </c>
    </row>
    <row r="62">
      <c r="A62" s="17">
        <f>IF('Ofertas'!$H$30="","",'Ofertas'!$H$30)</f>
        <v/>
      </c>
      <c r="B62" s="8">
        <f>IF('Ofertas'!$A$30="","",'Ofertas'!$L$30)</f>
        <v/>
      </c>
      <c r="C62" s="8">
        <f>IF('Ofertas'!$A$30="","",'Ofertas'!$R$30)</f>
        <v/>
      </c>
    </row>
    <row r="63">
      <c r="A63" s="20">
        <f>IF('Ofertas'!$H$31="","",'Ofertas'!$H$31)</f>
        <v/>
      </c>
      <c r="B63" s="12">
        <f>IF('Ofertas'!$A$31="","",'Ofertas'!$L$31)</f>
        <v/>
      </c>
      <c r="C63" s="12">
        <f>IF('Ofertas'!$A$31="","",'Ofertas'!$R$31)</f>
        <v/>
      </c>
    </row>
    <row r="64">
      <c r="A64" s="17">
        <f>IF('Ofertas'!$H$32="","",'Ofertas'!$H$32)</f>
        <v/>
      </c>
      <c r="B64" s="8">
        <f>IF('Ofertas'!$A$32="","",'Ofertas'!$L$32)</f>
        <v/>
      </c>
      <c r="C64" s="8">
        <f>IF('Ofertas'!$A$32="","",'Ofertas'!$R$32)</f>
        <v/>
      </c>
    </row>
    <row r="65">
      <c r="A65" s="20">
        <f>IF('Ofertas'!$H$33="","",'Ofertas'!$H$33)</f>
        <v/>
      </c>
      <c r="B65" s="12">
        <f>IF('Ofertas'!$A$33="","",'Ofertas'!$L$33)</f>
        <v/>
      </c>
      <c r="C65" s="12">
        <f>IF('Ofertas'!$A$33="","",'Ofertas'!$R$33)</f>
        <v/>
      </c>
    </row>
    <row r="66">
      <c r="A66" s="17">
        <f>IF('Ofertas'!$H$34="","",'Ofertas'!$H$34)</f>
        <v/>
      </c>
      <c r="B66" s="8">
        <f>IF('Ofertas'!$A$34="","",'Ofertas'!$L$34)</f>
        <v/>
      </c>
      <c r="C66" s="8">
        <f>IF('Ofertas'!$A$34="","",'Ofertas'!$R$34)</f>
        <v/>
      </c>
    </row>
    <row r="67">
      <c r="A67" s="20">
        <f>IF('Ofertas'!$H$35="","",'Ofertas'!$H$35)</f>
        <v/>
      </c>
      <c r="B67" s="12">
        <f>IF('Ofertas'!$A$35="","",'Ofertas'!$L$35)</f>
        <v/>
      </c>
      <c r="C67" s="12">
        <f>IF('Ofertas'!$A$35="","",'Ofertas'!$R$35)</f>
        <v/>
      </c>
    </row>
    <row r="68">
      <c r="A68" s="17">
        <f>IF('Ofertas'!$H$36="","",'Ofertas'!$H$36)</f>
        <v/>
      </c>
      <c r="B68" s="8">
        <f>IF('Ofertas'!$A$36="","",'Ofertas'!$L$36)</f>
        <v/>
      </c>
      <c r="C68" s="8">
        <f>IF('Ofertas'!$A$36="","",'Ofertas'!$R$36)</f>
        <v/>
      </c>
    </row>
    <row r="69">
      <c r="A69" s="20">
        <f>IF('Ofertas'!$H$37="","",'Ofertas'!$H$37)</f>
        <v/>
      </c>
      <c r="B69" s="12">
        <f>IF('Ofertas'!$A$37="","",'Ofertas'!$L$37)</f>
        <v/>
      </c>
      <c r="C69" s="12">
        <f>IF('Ofertas'!$A$37="","",'Ofertas'!$R$37)</f>
        <v/>
      </c>
    </row>
    <row r="70">
      <c r="A70" s="17">
        <f>IF('Ofertas'!$H$38="","",'Ofertas'!$H$38)</f>
        <v/>
      </c>
      <c r="B70" s="8">
        <f>IF('Ofertas'!$A$38="","",'Ofertas'!$L$38)</f>
        <v/>
      </c>
      <c r="C70" s="8">
        <f>IF('Ofertas'!$A$38="","",'Ofertas'!$R$38)</f>
        <v/>
      </c>
    </row>
    <row r="71">
      <c r="A71" s="20">
        <f>IF('Ofertas'!$H$39="","",'Ofertas'!$H$39)</f>
        <v/>
      </c>
      <c r="B71" s="12">
        <f>IF('Ofertas'!$A$39="","",'Ofertas'!$L$39)</f>
        <v/>
      </c>
      <c r="C71" s="12">
        <f>IF('Ofertas'!$A$39="","",'Ofertas'!$R$39)</f>
        <v/>
      </c>
    </row>
    <row r="72">
      <c r="A72" s="17">
        <f>IF('Ofertas'!$H$40="","",'Ofertas'!$H$40)</f>
        <v/>
      </c>
      <c r="B72" s="8">
        <f>IF('Ofertas'!$A$40="","",'Ofertas'!$L$40)</f>
        <v/>
      </c>
      <c r="C72" s="8">
        <f>IF('Ofertas'!$A$40="","",'Ofertas'!$R$40)</f>
        <v/>
      </c>
    </row>
    <row r="73">
      <c r="A73" s="20">
        <f>IF('Ofertas'!$H$41="","",'Ofertas'!$H$41)</f>
        <v/>
      </c>
      <c r="B73" s="12">
        <f>IF('Ofertas'!$A$41="","",'Ofertas'!$L$41)</f>
        <v/>
      </c>
      <c r="C73" s="12">
        <f>IF('Ofertas'!$A$41="","",'Ofertas'!$R$41)</f>
        <v/>
      </c>
    </row>
    <row r="74">
      <c r="A74" s="17">
        <f>IF('Ofertas'!$H$42="","",'Ofertas'!$H$42)</f>
        <v/>
      </c>
      <c r="B74" s="8">
        <f>IF('Ofertas'!$A$42="","",'Ofertas'!$L$42)</f>
        <v/>
      </c>
      <c r="C74" s="8">
        <f>IF('Ofertas'!$A$42="","",'Ofertas'!$R$42)</f>
        <v/>
      </c>
    </row>
    <row r="75">
      <c r="A75" s="20">
        <f>IF('Ofertas'!$H$43="","",'Ofertas'!$H$43)</f>
        <v/>
      </c>
      <c r="B75" s="12">
        <f>IF('Ofertas'!$A$43="","",'Ofertas'!$L$43)</f>
        <v/>
      </c>
      <c r="C75" s="12">
        <f>IF('Ofertas'!$A$43="","",'Ofertas'!$R$43)</f>
        <v/>
      </c>
    </row>
    <row r="76">
      <c r="A76" s="17">
        <f>IF('Ofertas'!$H$44="","",'Ofertas'!$H$44)</f>
        <v/>
      </c>
      <c r="B76" s="8">
        <f>IF('Ofertas'!$A$44="","",'Ofertas'!$L$44)</f>
        <v/>
      </c>
      <c r="C76" s="8">
        <f>IF('Ofertas'!$A$44="","",'Ofertas'!$R$44)</f>
        <v/>
      </c>
    </row>
    <row r="77">
      <c r="A77" s="20">
        <f>IF('Ofertas'!$H$45="","",'Ofertas'!$H$45)</f>
        <v/>
      </c>
      <c r="B77" s="12">
        <f>IF('Ofertas'!$A$45="","",'Ofertas'!$L$45)</f>
        <v/>
      </c>
      <c r="C77" s="12">
        <f>IF('Ofertas'!$A$45="","",'Ofertas'!$R$45)</f>
        <v/>
      </c>
    </row>
    <row r="78">
      <c r="A78" s="17">
        <f>IF('Ofertas'!$H$46="","",'Ofertas'!$H$46)</f>
        <v/>
      </c>
      <c r="B78" s="8">
        <f>IF('Ofertas'!$A$46="","",'Ofertas'!$L$46)</f>
        <v/>
      </c>
      <c r="C78" s="8">
        <f>IF('Ofertas'!$A$46="","",'Ofertas'!$R$46)</f>
        <v/>
      </c>
    </row>
    <row r="79">
      <c r="A79" s="20">
        <f>IF('Ofertas'!$H$47="","",'Ofertas'!$H$47)</f>
        <v/>
      </c>
      <c r="B79" s="12">
        <f>IF('Ofertas'!$A$47="","",'Ofertas'!$L$47)</f>
        <v/>
      </c>
      <c r="C79" s="12">
        <f>IF('Ofertas'!$A$47="","",'Ofertas'!$R$47)</f>
        <v/>
      </c>
    </row>
    <row r="80">
      <c r="A80" s="17">
        <f>IF('Ofertas'!$H$48="","",'Ofertas'!$H$48)</f>
        <v/>
      </c>
      <c r="B80" s="8">
        <f>IF('Ofertas'!$A$48="","",'Ofertas'!$L$48)</f>
        <v/>
      </c>
      <c r="C80" s="8">
        <f>IF('Ofertas'!$A$48="","",'Ofertas'!$R$48)</f>
        <v/>
      </c>
    </row>
    <row r="81">
      <c r="A81" s="20">
        <f>IF('Ofertas'!$H$49="","",'Ofertas'!$H$49)</f>
        <v/>
      </c>
      <c r="B81" s="12">
        <f>IF('Ofertas'!$A$49="","",'Ofertas'!$L$49)</f>
        <v/>
      </c>
      <c r="C81" s="12">
        <f>IF('Ofertas'!$A$49="","",'Ofertas'!$R$49)</f>
        <v/>
      </c>
    </row>
    <row r="82">
      <c r="A82" s="17">
        <f>IF('Ofertas'!$H$50="","",'Ofertas'!$H$50)</f>
        <v/>
      </c>
      <c r="B82" s="8">
        <f>IF('Ofertas'!$A$50="","",'Ofertas'!$L$50)</f>
        <v/>
      </c>
      <c r="C82" s="8">
        <f>IF('Ofertas'!$A$50="","",'Ofertas'!$R$50)</f>
        <v/>
      </c>
    </row>
    <row r="83">
      <c r="A83" s="20">
        <f>IF('Ofertas'!$H$51="","",'Ofertas'!$H$51)</f>
        <v/>
      </c>
      <c r="B83" s="12">
        <f>IF('Ofertas'!$A$51="","",'Ofertas'!$L$51)</f>
        <v/>
      </c>
      <c r="C83" s="12">
        <f>IF('Ofertas'!$A$51="","",'Ofertas'!$R$51)</f>
        <v/>
      </c>
    </row>
    <row r="84">
      <c r="A84" s="17">
        <f>IF('Ofertas'!$H$52="","",'Ofertas'!$H$52)</f>
        <v/>
      </c>
      <c r="B84" s="8">
        <f>IF('Ofertas'!$A$52="","",'Ofertas'!$L$52)</f>
        <v/>
      </c>
      <c r="C84" s="8">
        <f>IF('Ofertas'!$A$52="","",'Ofertas'!$R$52)</f>
        <v/>
      </c>
    </row>
    <row r="85">
      <c r="A85" s="20">
        <f>IF('Ofertas'!$H$53="","",'Ofertas'!$H$53)</f>
        <v/>
      </c>
      <c r="B85" s="12">
        <f>IF('Ofertas'!$A$53="","",'Ofertas'!$L$53)</f>
        <v/>
      </c>
      <c r="C85" s="12">
        <f>IF('Ofertas'!$A$53="","",'Ofertas'!$R$53)</f>
        <v/>
      </c>
    </row>
    <row r="86">
      <c r="A86" s="17">
        <f>IF('Ofertas'!$H$54="","",'Ofertas'!$H$54)</f>
        <v/>
      </c>
      <c r="B86" s="8">
        <f>IF('Ofertas'!$A$54="","",'Ofertas'!$L$54)</f>
        <v/>
      </c>
      <c r="C86" s="8">
        <f>IF('Ofertas'!$A$54="","",'Ofertas'!$R$54)</f>
        <v/>
      </c>
    </row>
    <row r="87">
      <c r="A87" s="20">
        <f>IF('Ofertas'!$H$55="","",'Ofertas'!$H$55)</f>
        <v/>
      </c>
      <c r="B87" s="12">
        <f>IF('Ofertas'!$A$55="","",'Ofertas'!$L$55)</f>
        <v/>
      </c>
      <c r="C87" s="12">
        <f>IF('Ofertas'!$A$55="","",'Ofertas'!$R$55)</f>
        <v/>
      </c>
    </row>
    <row r="88">
      <c r="A88" s="17">
        <f>IF('Ofertas'!$H$56="","",'Ofertas'!$H$56)</f>
        <v/>
      </c>
      <c r="B88" s="8">
        <f>IF('Ofertas'!$A$56="","",'Ofertas'!$L$56)</f>
        <v/>
      </c>
      <c r="C88" s="8">
        <f>IF('Ofertas'!$A$56="","",'Ofertas'!$R$56)</f>
        <v/>
      </c>
    </row>
    <row r="89">
      <c r="A89" s="20">
        <f>IF('Ofertas'!$H$57="","",'Ofertas'!$H$57)</f>
        <v/>
      </c>
      <c r="B89" s="12">
        <f>IF('Ofertas'!$A$57="","",'Ofertas'!$L$57)</f>
        <v/>
      </c>
      <c r="C89" s="12">
        <f>IF('Ofertas'!$A$57="","",'Ofertas'!$R$57)</f>
        <v/>
      </c>
    </row>
    <row r="90">
      <c r="A90" s="17">
        <f>IF('Ofertas'!$H$58="","",'Ofertas'!$H$58)</f>
        <v/>
      </c>
      <c r="B90" s="8">
        <f>IF('Ofertas'!$A$58="","",'Ofertas'!$L$58)</f>
        <v/>
      </c>
      <c r="C90" s="8">
        <f>IF('Ofertas'!$A$58="","",'Ofertas'!$R$58)</f>
        <v/>
      </c>
    </row>
    <row r="91">
      <c r="A91" s="20">
        <f>IF('Ofertas'!$H$59="","",'Ofertas'!$H$59)</f>
        <v/>
      </c>
      <c r="B91" s="12">
        <f>IF('Ofertas'!$A$59="","",'Ofertas'!$L$59)</f>
        <v/>
      </c>
      <c r="C91" s="12">
        <f>IF('Ofertas'!$A$59="","",'Ofertas'!$R$59)</f>
        <v/>
      </c>
    </row>
    <row r="92">
      <c r="A92" s="17">
        <f>IF('Ofertas'!$H$60="","",'Ofertas'!$H$60)</f>
        <v/>
      </c>
      <c r="B92" s="8">
        <f>IF('Ofertas'!$A$60="","",'Ofertas'!$L$60)</f>
        <v/>
      </c>
      <c r="C92" s="8">
        <f>IF('Ofertas'!$A$60="","",'Ofertas'!$R$60)</f>
        <v/>
      </c>
    </row>
    <row r="93">
      <c r="A93" s="20">
        <f>IF('Ofertas'!$H$61="","",'Ofertas'!$H$61)</f>
        <v/>
      </c>
      <c r="B93" s="12">
        <f>IF('Ofertas'!$A$61="","",'Ofertas'!$L$61)</f>
        <v/>
      </c>
      <c r="C93" s="12">
        <f>IF('Ofertas'!$A$61="","",'Ofertas'!$R$61)</f>
        <v/>
      </c>
    </row>
    <row r="94">
      <c r="A94" s="17">
        <f>IF('Ofertas'!$H$62="","",'Ofertas'!$H$62)</f>
        <v/>
      </c>
      <c r="B94" s="8">
        <f>IF('Ofertas'!$A$62="","",'Ofertas'!$L$62)</f>
        <v/>
      </c>
      <c r="C94" s="8">
        <f>IF('Ofertas'!$A$62="","",'Ofertas'!$R$62)</f>
        <v/>
      </c>
    </row>
    <row r="95">
      <c r="A95" s="20">
        <f>IF('Ofertas'!$H$63="","",'Ofertas'!$H$63)</f>
        <v/>
      </c>
      <c r="B95" s="12">
        <f>IF('Ofertas'!$A$63="","",'Ofertas'!$L$63)</f>
        <v/>
      </c>
      <c r="C95" s="12">
        <f>IF('Ofertas'!$A$63="","",'Ofertas'!$R$63)</f>
        <v/>
      </c>
    </row>
    <row r="96">
      <c r="A96" s="17">
        <f>IF('Ofertas'!$H$64="","",'Ofertas'!$H$64)</f>
        <v/>
      </c>
      <c r="B96" s="8">
        <f>IF('Ofertas'!$A$64="","",'Ofertas'!$L$64)</f>
        <v/>
      </c>
      <c r="C96" s="8">
        <f>IF('Ofertas'!$A$64="","",'Ofertas'!$R$64)</f>
        <v/>
      </c>
    </row>
    <row r="97">
      <c r="A97" s="20">
        <f>IF('Ofertas'!$H$65="","",'Ofertas'!$H$65)</f>
        <v/>
      </c>
      <c r="B97" s="12">
        <f>IF('Ofertas'!$A$65="","",'Ofertas'!$L$65)</f>
        <v/>
      </c>
      <c r="C97" s="12">
        <f>IF('Ofertas'!$A$65="","",'Ofertas'!$R$65)</f>
        <v/>
      </c>
    </row>
    <row r="98">
      <c r="A98" s="17">
        <f>IF('Ofertas'!$H$66="","",'Ofertas'!$H$66)</f>
        <v/>
      </c>
      <c r="B98" s="8">
        <f>IF('Ofertas'!$A$66="","",'Ofertas'!$L$66)</f>
        <v/>
      </c>
      <c r="C98" s="8">
        <f>IF('Ofertas'!$A$66="","",'Ofertas'!$R$66)</f>
        <v/>
      </c>
    </row>
    <row r="99">
      <c r="A99" s="20">
        <f>IF('Ofertas'!$H$67="","",'Ofertas'!$H$67)</f>
        <v/>
      </c>
      <c r="B99" s="12">
        <f>IF('Ofertas'!$A$67="","",'Ofertas'!$L$67)</f>
        <v/>
      </c>
      <c r="C99" s="12">
        <f>IF('Ofertas'!$A$67="","",'Ofertas'!$R$67)</f>
        <v/>
      </c>
    </row>
    <row r="100">
      <c r="A100" s="17">
        <f>IF('Ofertas'!$H$68="","",'Ofertas'!$H$68)</f>
        <v/>
      </c>
      <c r="B100" s="8">
        <f>IF('Ofertas'!$A$68="","",'Ofertas'!$L$68)</f>
        <v/>
      </c>
      <c r="C100" s="8">
        <f>IF('Ofertas'!$A$68="","",'Ofertas'!$R$68)</f>
        <v/>
      </c>
    </row>
    <row r="101">
      <c r="A101" s="20">
        <f>IF('Ofertas'!$H$69="","",'Ofertas'!$H$69)</f>
        <v/>
      </c>
      <c r="B101" s="12">
        <f>IF('Ofertas'!$A$69="","",'Ofertas'!$L$69)</f>
        <v/>
      </c>
      <c r="C101" s="12">
        <f>IF('Ofertas'!$A$69="","",'Ofertas'!$R$69)</f>
        <v/>
      </c>
    </row>
    <row r="102">
      <c r="A102" s="17">
        <f>IF('Ofertas'!$H$70="","",'Ofertas'!$H$70)</f>
        <v/>
      </c>
      <c r="B102" s="8">
        <f>IF('Ofertas'!$A$70="","",'Ofertas'!$L$70)</f>
        <v/>
      </c>
      <c r="C102" s="8">
        <f>IF('Ofertas'!$A$70="","",'Ofertas'!$R$70)</f>
        <v/>
      </c>
    </row>
    <row r="103">
      <c r="A103" s="20">
        <f>IF('Ofertas'!$H$71="","",'Ofertas'!$H$71)</f>
        <v/>
      </c>
      <c r="B103" s="12">
        <f>IF('Ofertas'!$A$71="","",'Ofertas'!$L$71)</f>
        <v/>
      </c>
      <c r="C103" s="12">
        <f>IF('Ofertas'!$A$71="","",'Ofertas'!$R$71)</f>
        <v/>
      </c>
    </row>
    <row r="104">
      <c r="A104" s="17">
        <f>IF('Ofertas'!$H$72="","",'Ofertas'!$H$72)</f>
        <v/>
      </c>
      <c r="B104" s="8">
        <f>IF('Ofertas'!$A$72="","",'Ofertas'!$L$72)</f>
        <v/>
      </c>
      <c r="C104" s="8">
        <f>IF('Ofertas'!$A$72="","",'Ofertas'!$R$72)</f>
        <v/>
      </c>
    </row>
    <row r="105">
      <c r="A105" s="20">
        <f>IF('Ofertas'!$H$73="","",'Ofertas'!$H$73)</f>
        <v/>
      </c>
      <c r="B105" s="12">
        <f>IF('Ofertas'!$A$73="","",'Ofertas'!$L$73)</f>
        <v/>
      </c>
      <c r="C105" s="12">
        <f>IF('Ofertas'!$A$73="","",'Ofertas'!$R$73)</f>
        <v/>
      </c>
    </row>
    <row r="106">
      <c r="A106" s="17">
        <f>IF('Ofertas'!$H$74="","",'Ofertas'!$H$74)</f>
        <v/>
      </c>
      <c r="B106" s="8">
        <f>IF('Ofertas'!$A$74="","",'Ofertas'!$L$74)</f>
        <v/>
      </c>
      <c r="C106" s="8">
        <f>IF('Ofertas'!$A$74="","",'Ofertas'!$R$74)</f>
        <v/>
      </c>
    </row>
    <row r="107">
      <c r="A107" s="20">
        <f>IF('Ofertas'!$H$75="","",'Ofertas'!$H$75)</f>
        <v/>
      </c>
      <c r="B107" s="12">
        <f>IF('Ofertas'!$A$75="","",'Ofertas'!$L$75)</f>
        <v/>
      </c>
      <c r="C107" s="12">
        <f>IF('Ofertas'!$A$75="","",'Ofertas'!$R$75)</f>
        <v/>
      </c>
    </row>
    <row r="108">
      <c r="A108" s="17">
        <f>IF('Ofertas'!$H$76="","",'Ofertas'!$H$76)</f>
        <v/>
      </c>
      <c r="B108" s="8">
        <f>IF('Ofertas'!$A$76="","",'Ofertas'!$L$76)</f>
        <v/>
      </c>
      <c r="C108" s="8">
        <f>IF('Ofertas'!$A$76="","",'Ofertas'!$R$76)</f>
        <v/>
      </c>
    </row>
    <row r="109">
      <c r="A109" s="20">
        <f>IF('Ofertas'!$H$77="","",'Ofertas'!$H$77)</f>
        <v/>
      </c>
      <c r="B109" s="12">
        <f>IF('Ofertas'!$A$77="","",'Ofertas'!$L$77)</f>
        <v/>
      </c>
      <c r="C109" s="12">
        <f>IF('Ofertas'!$A$77="","",'Ofertas'!$R$77)</f>
        <v/>
      </c>
    </row>
    <row r="110">
      <c r="A110" s="17">
        <f>IF('Ofertas'!$H$78="","",'Ofertas'!$H$78)</f>
        <v/>
      </c>
      <c r="B110" s="8">
        <f>IF('Ofertas'!$A$78="","",'Ofertas'!$L$78)</f>
        <v/>
      </c>
      <c r="C110" s="8">
        <f>IF('Ofertas'!$A$78="","",'Ofertas'!$R$78)</f>
        <v/>
      </c>
    </row>
    <row r="111">
      <c r="A111" s="20">
        <f>IF('Ofertas'!$H$79="","",'Ofertas'!$H$79)</f>
        <v/>
      </c>
      <c r="B111" s="12">
        <f>IF('Ofertas'!$A$79="","",'Ofertas'!$L$79)</f>
        <v/>
      </c>
      <c r="C111" s="12">
        <f>IF('Ofertas'!$A$79="","",'Ofertas'!$R$79)</f>
        <v/>
      </c>
    </row>
    <row r="112">
      <c r="A112" s="17">
        <f>IF('Ofertas'!$H$80="","",'Ofertas'!$H$80)</f>
        <v/>
      </c>
      <c r="B112" s="8">
        <f>IF('Ofertas'!$A$80="","",'Ofertas'!$L$80)</f>
        <v/>
      </c>
      <c r="C112" s="8">
        <f>IF('Ofertas'!$A$80="","",'Ofertas'!$R$80)</f>
        <v/>
      </c>
    </row>
    <row r="113">
      <c r="A113" s="20">
        <f>IF('Ofertas'!$H$81="","",'Ofertas'!$H$81)</f>
        <v/>
      </c>
      <c r="B113" s="12">
        <f>IF('Ofertas'!$A$81="","",'Ofertas'!$L$81)</f>
        <v/>
      </c>
      <c r="C113" s="12">
        <f>IF('Ofertas'!$A$81="","",'Ofertas'!$R$81)</f>
        <v/>
      </c>
    </row>
    <row r="114">
      <c r="A114" s="17">
        <f>IF('Ofertas'!$H$82="","",'Ofertas'!$H$82)</f>
        <v/>
      </c>
      <c r="B114" s="8">
        <f>IF('Ofertas'!$A$82="","",'Ofertas'!$L$82)</f>
        <v/>
      </c>
      <c r="C114" s="8">
        <f>IF('Ofertas'!$A$82="","",'Ofertas'!$R$82)</f>
        <v/>
      </c>
    </row>
    <row r="115">
      <c r="A115" s="20">
        <f>IF('Ofertas'!$H$83="","",'Ofertas'!$H$83)</f>
        <v/>
      </c>
      <c r="B115" s="12">
        <f>IF('Ofertas'!$A$83="","",'Ofertas'!$L$83)</f>
        <v/>
      </c>
      <c r="C115" s="12">
        <f>IF('Ofertas'!$A$83="","",'Ofertas'!$R$83)</f>
        <v/>
      </c>
    </row>
    <row r="116">
      <c r="A116" s="17">
        <f>IF('Ofertas'!$H$84="","",'Ofertas'!$H$84)</f>
        <v/>
      </c>
      <c r="B116" s="8">
        <f>IF('Ofertas'!$A$84="","",'Ofertas'!$L$84)</f>
        <v/>
      </c>
      <c r="C116" s="8">
        <f>IF('Ofertas'!$A$84="","",'Ofertas'!$R$84)</f>
        <v/>
      </c>
    </row>
    <row r="117">
      <c r="A117" s="20">
        <f>IF('Ofertas'!$H$85="","",'Ofertas'!$H$85)</f>
        <v/>
      </c>
      <c r="B117" s="12">
        <f>IF('Ofertas'!$A$85="","",'Ofertas'!$L$85)</f>
        <v/>
      </c>
      <c r="C117" s="12">
        <f>IF('Ofertas'!$A$85="","",'Ofertas'!$R$85)</f>
        <v/>
      </c>
    </row>
    <row r="118">
      <c r="A118" s="17">
        <f>IF('Ofertas'!$H$86="","",'Ofertas'!$H$86)</f>
        <v/>
      </c>
      <c r="B118" s="8">
        <f>IF('Ofertas'!$A$86="","",'Ofertas'!$L$86)</f>
        <v/>
      </c>
      <c r="C118" s="8">
        <f>IF('Ofertas'!$A$86="","",'Ofertas'!$R$86)</f>
        <v/>
      </c>
    </row>
    <row r="119">
      <c r="A119" s="20">
        <f>IF('Ofertas'!$H$87="","",'Ofertas'!$H$87)</f>
        <v/>
      </c>
      <c r="B119" s="12">
        <f>IF('Ofertas'!$A$87="","",'Ofertas'!$L$87)</f>
        <v/>
      </c>
      <c r="C119" s="12">
        <f>IF('Ofertas'!$A$87="","",'Ofertas'!$R$87)</f>
        <v/>
      </c>
    </row>
    <row r="120">
      <c r="A120" s="17">
        <f>IF('Ofertas'!$H$88="","",'Ofertas'!$H$88)</f>
        <v/>
      </c>
      <c r="B120" s="8">
        <f>IF('Ofertas'!$A$88="","",'Ofertas'!$L$88)</f>
        <v/>
      </c>
      <c r="C120" s="8">
        <f>IF('Ofertas'!$A$88="","",'Ofertas'!$R$88)</f>
        <v/>
      </c>
    </row>
    <row r="121">
      <c r="A121" s="20">
        <f>IF('Ofertas'!$H$89="","",'Ofertas'!$H$89)</f>
        <v/>
      </c>
      <c r="B121" s="12">
        <f>IF('Ofertas'!$A$89="","",'Ofertas'!$L$89)</f>
        <v/>
      </c>
      <c r="C121" s="12">
        <f>IF('Ofertas'!$A$89="","",'Ofertas'!$R$89)</f>
        <v/>
      </c>
    </row>
    <row r="122">
      <c r="A122" s="17">
        <f>IF('Ofertas'!$H$90="","",'Ofertas'!$H$90)</f>
        <v/>
      </c>
      <c r="B122" s="8">
        <f>IF('Ofertas'!$A$90="","",'Ofertas'!$L$90)</f>
        <v/>
      </c>
      <c r="C122" s="8">
        <f>IF('Ofertas'!$A$90="","",'Ofertas'!$R$90)</f>
        <v/>
      </c>
    </row>
    <row r="123">
      <c r="A123" s="20">
        <f>IF('Ofertas'!$H$91="","",'Ofertas'!$H$91)</f>
        <v/>
      </c>
      <c r="B123" s="12">
        <f>IF('Ofertas'!$A$91="","",'Ofertas'!$L$91)</f>
        <v/>
      </c>
      <c r="C123" s="12">
        <f>IF('Ofertas'!$A$91="","",'Ofertas'!$R$91)</f>
        <v/>
      </c>
    </row>
    <row r="124">
      <c r="A124" s="17">
        <f>IF('Ofertas'!$H$92="","",'Ofertas'!$H$92)</f>
        <v/>
      </c>
      <c r="B124" s="8">
        <f>IF('Ofertas'!$A$92="","",'Ofertas'!$L$92)</f>
        <v/>
      </c>
      <c r="C124" s="8">
        <f>IF('Ofertas'!$A$92="","",'Ofertas'!$R$92)</f>
        <v/>
      </c>
    </row>
    <row r="125">
      <c r="A125" s="20">
        <f>IF('Ofertas'!$H$93="","",'Ofertas'!$H$93)</f>
        <v/>
      </c>
      <c r="B125" s="12">
        <f>IF('Ofertas'!$A$93="","",'Ofertas'!$L$93)</f>
        <v/>
      </c>
      <c r="C125" s="12">
        <f>IF('Ofertas'!$A$93="","",'Ofertas'!$R$93)</f>
        <v/>
      </c>
    </row>
    <row r="126">
      <c r="A126" s="17">
        <f>IF('Ofertas'!$H$94="","",'Ofertas'!$H$94)</f>
        <v/>
      </c>
      <c r="B126" s="8">
        <f>IF('Ofertas'!$A$94="","",'Ofertas'!$L$94)</f>
        <v/>
      </c>
      <c r="C126" s="8">
        <f>IF('Ofertas'!$A$94="","",'Ofertas'!$R$94)</f>
        <v/>
      </c>
    </row>
    <row r="127">
      <c r="A127" s="20">
        <f>IF('Ofertas'!$H$95="","",'Ofertas'!$H$95)</f>
        <v/>
      </c>
      <c r="B127" s="12">
        <f>IF('Ofertas'!$A$95="","",'Ofertas'!$L$95)</f>
        <v/>
      </c>
      <c r="C127" s="12">
        <f>IF('Ofertas'!$A$95="","",'Ofertas'!$R$95)</f>
        <v/>
      </c>
    </row>
    <row r="128">
      <c r="A128" s="17">
        <f>IF('Ofertas'!$H$96="","",'Ofertas'!$H$96)</f>
        <v/>
      </c>
      <c r="B128" s="8">
        <f>IF('Ofertas'!$A$96="","",'Ofertas'!$L$96)</f>
        <v/>
      </c>
      <c r="C128" s="8">
        <f>IF('Ofertas'!$A$96="","",'Ofertas'!$R$96)</f>
        <v/>
      </c>
    </row>
    <row r="129">
      <c r="A129" s="20">
        <f>IF('Ofertas'!$H$97="","",'Ofertas'!$H$97)</f>
        <v/>
      </c>
      <c r="B129" s="12">
        <f>IF('Ofertas'!$A$97="","",'Ofertas'!$L$97)</f>
        <v/>
      </c>
      <c r="C129" s="12">
        <f>IF('Ofertas'!$A$97="","",'Ofertas'!$R$97)</f>
        <v/>
      </c>
    </row>
    <row r="130">
      <c r="A130" s="17">
        <f>IF('Ofertas'!$H$98="","",'Ofertas'!$H$98)</f>
        <v/>
      </c>
      <c r="B130" s="8">
        <f>IF('Ofertas'!$A$98="","",'Ofertas'!$L$98)</f>
        <v/>
      </c>
      <c r="C130" s="8">
        <f>IF('Ofertas'!$A$98="","",'Ofertas'!$R$98)</f>
        <v/>
      </c>
    </row>
    <row r="131">
      <c r="A131" s="20">
        <f>IF('Ofertas'!$H$99="","",'Ofertas'!$H$99)</f>
        <v/>
      </c>
      <c r="B131" s="12">
        <f>IF('Ofertas'!$A$99="","",'Ofertas'!$L$99)</f>
        <v/>
      </c>
      <c r="C131" s="12">
        <f>IF('Ofertas'!$A$99="","",'Ofertas'!$R$99)</f>
        <v/>
      </c>
    </row>
    <row r="132">
      <c r="A132" s="17">
        <f>IF('Ofertas'!$H$100="","",'Ofertas'!$H$100)</f>
        <v/>
      </c>
      <c r="B132" s="8">
        <f>IF('Ofertas'!$A$100="","",'Ofertas'!$L$100)</f>
        <v/>
      </c>
      <c r="C132" s="8">
        <f>IF('Ofertas'!$A$100="","",'Ofertas'!$R$100)</f>
        <v/>
      </c>
    </row>
    <row r="133">
      <c r="A133" s="20">
        <f>IF('Ofertas'!$H$101="","",'Ofertas'!$H$101)</f>
        <v/>
      </c>
      <c r="B133" s="12">
        <f>IF('Ofertas'!$A$101="","",'Ofertas'!$L$101)</f>
        <v/>
      </c>
      <c r="C133" s="12">
        <f>IF('Ofertas'!$A$101="","",'Ofertas'!$R$101)</f>
        <v/>
      </c>
    </row>
  </sheetData>
  <mergeCells count="1">
    <mergeCell ref="A1:N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95" customWidth="1" min="2" max="2"/>
    <col width="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</cols>
  <sheetData>
    <row r="1" ht="30" customHeight="1">
      <c r="A1" s="15" t="inlineStr">
        <is>
          <t>Guía de uso: seguimiento de ofertas y contraofertas</t>
        </is>
      </c>
      <c r="B1" s="32" t="n"/>
      <c r="C1" s="32" t="n"/>
      <c r="D1" s="32" t="n"/>
      <c r="E1" s="32" t="n"/>
      <c r="F1" s="32" t="n"/>
      <c r="G1" s="32" t="n"/>
      <c r="H1" s="33" t="n"/>
    </row>
    <row r="2"/>
    <row r="3" ht="62" customHeight="1">
      <c r="A3" s="16" t="inlineStr">
        <is>
          <t>Objetivo y flujo recomendado</t>
        </is>
      </c>
      <c r="B3" s="17" t="inlineStr">
        <is>
          <t>Este libro permite registrar cada oferta de compra, documentar las contraofertas y controlar las fechas clave de negociación. Flujo recomendado: registrar la oferta recibida, informar al propietario, documentar la contraoferta, fijar una fecha límite de respuesta, registrar la decisión y actualizar el resultado.</t>
        </is>
      </c>
      <c r="D3" s="16" t="inlineStr">
        <is>
          <t>Color</t>
        </is>
      </c>
      <c r="E3" s="16" t="inlineStr">
        <is>
          <t>Significado</t>
        </is>
      </c>
    </row>
    <row r="4" ht="24" customHeight="1">
      <c r="A4" s="16" t="inlineStr">
        <is>
          <t>Estados y próximos pasos</t>
        </is>
      </c>
      <c r="B4" s="20" t="inlineStr">
        <is>
          <t>Nueva: oferta recién recibida y pendiente de revisión. En negociación: existen conversaciones o condiciones por concretar. Contraoferta enviada: se ha comunicado una propuesta revisada. Pendiente de comprador: se espera confirmación. Aceptada: iniciar arras y revisión documental. Rechazada o retirada: registrar el motivo y archivar el expediente. Caducada: confirmar si procede reactivar o cerrar.</t>
        </is>
      </c>
      <c r="D4" s="27" t="inlineStr"/>
      <c r="E4" s="20" t="inlineStr">
        <is>
          <t>Entrada editable</t>
        </is>
      </c>
    </row>
    <row r="5" ht="24" customHeight="1">
      <c r="A5" s="16" t="inlineStr">
        <is>
          <t>Criterios de negociación</t>
        </is>
      </c>
      <c r="B5" s="17" t="inlineStr">
        <is>
          <t>Antes de aceptar una propuesta, confirme el precio mínimo autorizado por el propietario, la forma de pago, la financiación, el plazo de firma, la entrega de arras y cualquier condición suspensiva. Registre siempre en Observaciones las instrucciones expresas del propietario.</t>
        </is>
      </c>
      <c r="D5" s="28" t="inlineStr"/>
      <c r="E5" s="20" t="inlineStr">
        <is>
          <t>Aceptada / correcta</t>
        </is>
      </c>
    </row>
    <row r="6" ht="24" customHeight="1">
      <c r="A6" s="16" t="inlineStr">
        <is>
          <t>Revisión previa a formalizar</t>
        </is>
      </c>
      <c r="B6" s="20" t="inlineStr">
        <is>
          <t>Antes de avanzar hacia arras o escritura, revise nota simple, certificado energético, cédula de habitabilidad cuando corresponda, situación registral, cargas, superficies y documentación de la comunidad. En compraventas de segunda mano considere ITP y plusvalía municipal; en obra nueva, IVA y AJD.</t>
        </is>
      </c>
      <c r="D6" s="29" t="inlineStr"/>
      <c r="E6" s="20" t="inlineStr">
        <is>
          <t>Alerta / rechazo</t>
        </is>
      </c>
    </row>
    <row r="7" ht="24" customHeight="1">
      <c r="A7" s="16" t="inlineStr">
        <is>
          <t>Protección de datos</t>
        </is>
      </c>
      <c r="B7" s="17" t="inlineStr">
        <is>
          <t>No introduzca datos bancarios completos, claves, documentos de identidad escaneados ni documentación sensible. Limite el registro a los datos necesarios para el seguimiento comercial y gestione la documentación conforme a los procedimientos internos.</t>
        </is>
      </c>
      <c r="D7" s="30" t="inlineStr"/>
      <c r="E7" s="20" t="inlineStr">
        <is>
          <t>Pendiente / próxima acción</t>
        </is>
      </c>
    </row>
    <row r="8" ht="62" customHeight="1">
      <c r="A8" s="16" t="inlineStr">
        <is>
          <t>Leyenda de colores y formatos</t>
        </is>
      </c>
      <c r="B8" s="20" t="inlineStr">
        <is>
          <t>Amarillo pálido: dato editable. Verde: oferta o resultado aceptado. Rojo: oferta rechazada, retirada, caducada o alerta urgente. Amarillo de estado: seguimiento pendiente o próxima acción. Los importes se muestran en euros, los porcentajes con dos decimales y las fechas en formato DD/MM/AAAA.</t>
        </is>
      </c>
    </row>
    <row r="9" ht="62" customHeight="1">
      <c r="A9" s="16" t="inlineStr">
        <is>
          <t>Contenido de las hojas</t>
        </is>
      </c>
      <c r="B9" s="17" t="inlineStr">
        <is>
          <t>Ofertas: registro operativo con filtros, cálculos y alertas. Resumen: indicadores, buscador por ID y gráficos de seguimiento. Instrucciones: guía de trabajo y recordatorios para una negociación ordenada.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2026-09-07T07:32:48Z</dcterms:created>
  <dcterms:modified xmlns:dcterms="http://purl.org/dc/terms/" xmlns:xsi="http://www.w3.org/2001/XMLSchema-instance" xsi:type="dcterms:W3CDTF">2026-09-07T07:32:48Z</dcterms:modified>
</cp:coreProperties>
</file>