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Índice IGC" sheetId="1" state="visible" r:id="rId1"/>
    <sheet xmlns:r="http://schemas.openxmlformats.org/officeDocument/2006/relationships" name="Revisión IGC" sheetId="2" state="visible" r:id="rId2"/>
    <sheet xmlns:r="http://schemas.openxmlformats.org/officeDocument/2006/relationships" name="Resumen" sheetId="3" state="visible" r:id="rId3"/>
    <sheet xmlns:r="http://schemas.openxmlformats.org/officeDocument/2006/relationships" name="Instruccion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 &quot;€&quot;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</font>
    <font>
      <name val="Calibri"/>
      <b val="1"/>
      <color rgb="00FFFFFF"/>
      <sz val="14"/>
    </font>
    <font>
      <name val="Calibri"/>
      <b val="1"/>
      <color rgb="001E293B"/>
      <sz val="11"/>
    </font>
    <font>
      <name val="Calibri"/>
      <b val="1"/>
      <color rgb="00FFFFFF"/>
      <sz val="13"/>
    </font>
    <font>
      <name val="Calibri"/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right" vertical="center"/>
    </xf>
    <xf numFmtId="0" fontId="2" fillId="4" borderId="1" applyAlignment="1" pivotButton="0" quotePrefix="0" xfId="0">
      <alignment horizontal="left" vertical="center"/>
    </xf>
    <xf numFmtId="164" fontId="2" fillId="3" borderId="1" applyAlignment="1" pivotButton="0" quotePrefix="0" xfId="0">
      <alignment horizontal="center" vertical="center"/>
    </xf>
    <xf numFmtId="165" fontId="2" fillId="5" borderId="1" applyAlignment="1" pivotButton="0" quotePrefix="0" xfId="0">
      <alignment horizontal="right" vertical="center"/>
    </xf>
    <xf numFmtId="10" fontId="2" fillId="3" borderId="1" applyAlignment="1" pivotButton="0" quotePrefix="0" xfId="0">
      <alignment horizontal="left" vertical="center"/>
    </xf>
    <xf numFmtId="165" fontId="2" fillId="3" borderId="1" applyAlignment="1" pivotButton="0" quotePrefix="0" xfId="0">
      <alignment horizontal="right" vertical="center"/>
    </xf>
    <xf numFmtId="10" fontId="2" fillId="5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 wrapText="1"/>
    </xf>
    <xf numFmtId="164" fontId="2" fillId="4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left" vertical="center"/>
    </xf>
    <xf numFmtId="165" fontId="2" fillId="4" borderId="1" applyAlignment="1" pivotButton="0" quotePrefix="0" xfId="0">
      <alignment horizontal="right" vertical="center"/>
    </xf>
    <xf numFmtId="0" fontId="2" fillId="4" borderId="1" applyAlignment="1" pivotButton="0" quotePrefix="0" xfId="0">
      <alignment horizontal="left" vertical="center" wrapText="1"/>
    </xf>
    <xf numFmtId="0" fontId="4" fillId="6" borderId="1" pivotButton="0" quotePrefix="0" xfId="0"/>
    <xf numFmtId="0" fontId="0" fillId="6" borderId="1" pivotButton="0" quotePrefix="0" xfId="0"/>
    <xf numFmtId="165" fontId="4" fillId="6" borderId="1" pivotButton="0" quotePrefix="0" xfId="0"/>
    <xf numFmtId="0" fontId="5" fillId="2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3" fillId="4" borderId="1" applyAlignment="1" pivotButton="0" quotePrefix="0" xfId="0">
      <alignment horizontal="left" vertical="center"/>
    </xf>
    <xf numFmtId="165" fontId="6" fillId="5" borderId="1" applyAlignment="1" pivotButton="0" quotePrefix="0" xfId="0">
      <alignment horizontal="right" vertical="center"/>
    </xf>
    <xf numFmtId="0" fontId="0" fillId="0" borderId="1" pivotButton="0" quotePrefix="0" xfId="0"/>
    <xf numFmtId="0" fontId="3" fillId="3" borderId="1" applyAlignment="1" pivotButton="0" quotePrefix="0" xfId="0">
      <alignment horizontal="left" vertical="center"/>
    </xf>
    <xf numFmtId="10" fontId="6" fillId="5" borderId="1" applyAlignment="1" pivotButton="0" quotePrefix="0" xfId="0">
      <alignment horizontal="right" vertical="center"/>
    </xf>
    <xf numFmtId="1" fontId="6" fillId="5" borderId="1" applyAlignment="1" pivotButton="0" quotePrefix="0" xfId="0">
      <alignment horizontal="right" vertical="center"/>
    </xf>
    <xf numFmtId="165" fontId="0" fillId="0" borderId="1" pivotButton="0" quotePrefix="0" xfId="0"/>
    <xf numFmtId="0" fontId="1" fillId="2" borderId="1" pivotButton="0" quotePrefix="0" xfId="0"/>
    <xf numFmtId="0" fontId="7" fillId="2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left" vertical="center"/>
    </xf>
    <xf numFmtId="0" fontId="8" fillId="2" borderId="1" applyAlignment="1" pivotButton="0" quotePrefix="0" xfId="0">
      <alignment horizontal="left" vertical="center"/>
    </xf>
    <xf numFmtId="164" fontId="2" fillId="3" borderId="1" applyAlignment="1" pivotButton="0" quotePrefix="0" xfId="0">
      <alignment horizontal="center" vertical="center"/>
    </xf>
    <xf numFmtId="165" fontId="2" fillId="5" borderId="1" applyAlignment="1" pivotButton="0" quotePrefix="0" xfId="0">
      <alignment horizontal="right" vertical="center"/>
    </xf>
    <xf numFmtId="165" fontId="2" fillId="3" borderId="1" applyAlignment="1" pivotButton="0" quotePrefix="0" xfId="0">
      <alignment horizontal="right" vertical="center"/>
    </xf>
    <xf numFmtId="164" fontId="2" fillId="4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right" vertical="center"/>
    </xf>
    <xf numFmtId="165" fontId="4" fillId="6" borderId="1" pivotButton="0" quotePrefix="0" xfId="0"/>
    <xf numFmtId="165" fontId="6" fillId="5" borderId="1" applyAlignment="1" pivotButton="0" quotePrefix="0" xfId="0">
      <alignment horizontal="right" vertical="center"/>
    </xf>
    <xf numFmtId="165" fontId="0" fillId="0" borderId="1" pivotButton="0" quotePrefix="0" xfId="0"/>
  </cellXfs>
  <cellStyles count="1">
    <cellStyle name="Normal" xfId="0" builtinId="0" hidden="0"/>
  </cellStyles>
  <dxfs count="2">
    <dxf>
      <fill>
        <patternFill patternType="solid">
          <fgColor rgb="00DCFCE7"/>
        </patternFill>
      </fill>
    </dxf>
    <dxf>
      <fill>
        <patternFill patternType="solid">
          <fgColor rgb="00FECAC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Renta vigente vs Renta final propuesta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'Resumen'!B15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'Resumen'!$A$16:$A$25</f>
            </numRef>
          </cat>
          <val>
            <numRef>
              <f>'Resumen'!$B$16:$B$25</f>
            </numRef>
          </val>
        </ser>
        <ser>
          <idx val="1"/>
          <order val="1"/>
          <tx>
            <strRef>
              <f>'Resumen'!C15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'Resumen'!$A$16:$A$25</f>
            </numRef>
          </cat>
          <val>
            <numRef>
              <f>'Resumen'!$C$16:$C$25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Contrato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Euros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Evolución IGC acumulado anual 2026</a:t>
            </a:r>
          </a:p>
        </rich>
      </tx>
    </title>
    <plotArea>
      <lineChart>
        <grouping val="standard"/>
        <ser>
          <idx val="0"/>
          <order val="0"/>
          <tx>
            <strRef>
              <f>'Índice IGC'!E1</f>
            </strRef>
          </tx>
          <spPr>
            <a:ln xmlns:a="http://schemas.openxmlformats.org/drawingml/2006/main" w="25000">
              <a:solidFill>
                <a:srgbClr val="16A34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'Índice IGC'!$A$2:$A$13</f>
            </numRef>
          </cat>
          <val>
            <numRef>
              <f>'Índice IGC'!$E$2:$E$13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IGC acumulado (%)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contratos por situación</a:t>
            </a:r>
          </a:p>
        </rich>
      </tx>
    </title>
    <plotArea>
      <pieChart>
        <varyColors val="1"/>
        <ser>
          <idx val="0"/>
          <order val="0"/>
          <tx>
            <strRef>
              <f>'Resumen'!B28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'Resumen'!$A$29:$A$30</f>
            </numRef>
          </cat>
          <val>
            <numRef>
              <f>'Resumen'!$B$29:$B$30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792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19</row>
      <rowOff>0</rowOff>
    </from>
    <ext cx="7920000" cy="50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4</col>
      <colOff>0</colOff>
      <row>36</row>
      <rowOff>0</rowOff>
    </from>
    <ext cx="504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8" customWidth="1" min="3" max="3"/>
    <col width="20" customWidth="1" min="4" max="4"/>
    <col width="25" customWidth="1" min="5" max="5"/>
    <col width="28" customWidth="1" min="6" max="6"/>
  </cols>
  <sheetData>
    <row r="1" ht="30" customHeight="1">
      <c r="A1" s="1" t="inlineStr">
        <is>
          <t>Periodo</t>
        </is>
      </c>
      <c r="B1" s="1" t="inlineStr">
        <is>
          <t>Año</t>
        </is>
      </c>
      <c r="C1" s="1" t="inlineStr">
        <is>
          <t>Mes</t>
        </is>
      </c>
      <c r="D1" s="1" t="inlineStr">
        <is>
          <t>IGC mensual (%)</t>
        </is>
      </c>
      <c r="E1" s="1" t="inlineStr">
        <is>
          <t>IGC acumulado anual (%)</t>
        </is>
      </c>
      <c r="F1" s="1" t="inlineStr">
        <is>
          <t>Fuente</t>
        </is>
      </c>
    </row>
    <row r="2">
      <c r="A2" s="2" t="inlineStr">
        <is>
          <t>01/2026</t>
        </is>
      </c>
      <c r="B2" s="2" t="n">
        <v>2026</v>
      </c>
      <c r="C2" s="2" t="n">
        <v>1</v>
      </c>
      <c r="D2" s="3" t="n">
        <v>0.0035</v>
      </c>
      <c r="E2" s="3" t="n">
        <v>0.0035</v>
      </c>
      <c r="F2" s="4" t="inlineStr">
        <is>
          <t>INE / Banco de España</t>
        </is>
      </c>
    </row>
    <row r="3">
      <c r="A3" s="5" t="inlineStr">
        <is>
          <t>02/2026</t>
        </is>
      </c>
      <c r="B3" s="5" t="n">
        <v>2026</v>
      </c>
      <c r="C3" s="5" t="n">
        <v>2</v>
      </c>
      <c r="D3" s="6" t="n">
        <v>0.0038</v>
      </c>
      <c r="E3" s="6" t="n">
        <v>0.0073</v>
      </c>
      <c r="F3" s="7" t="inlineStr">
        <is>
          <t>INE / Banco de España</t>
        </is>
      </c>
    </row>
    <row r="4">
      <c r="A4" s="2" t="inlineStr">
        <is>
          <t>03/2026</t>
        </is>
      </c>
      <c r="B4" s="2" t="n">
        <v>2026</v>
      </c>
      <c r="C4" s="2" t="n">
        <v>3</v>
      </c>
      <c r="D4" s="3" t="n">
        <v>0.0042</v>
      </c>
      <c r="E4" s="3" t="n">
        <v>0.0116</v>
      </c>
      <c r="F4" s="4" t="inlineStr">
        <is>
          <t>INE / Banco de España</t>
        </is>
      </c>
    </row>
    <row r="5">
      <c r="A5" s="5" t="inlineStr">
        <is>
          <t>04/2026</t>
        </is>
      </c>
      <c r="B5" s="5" t="n">
        <v>2026</v>
      </c>
      <c r="C5" s="5" t="n">
        <v>4</v>
      </c>
      <c r="D5" s="6" t="n">
        <v>0.0039</v>
      </c>
      <c r="E5" s="6" t="n">
        <v>0.0155</v>
      </c>
      <c r="F5" s="7" t="inlineStr">
        <is>
          <t>INE / Banco de España</t>
        </is>
      </c>
    </row>
    <row r="6">
      <c r="A6" s="2" t="inlineStr">
        <is>
          <t>05/2026</t>
        </is>
      </c>
      <c r="B6" s="2" t="n">
        <v>2026</v>
      </c>
      <c r="C6" s="2" t="n">
        <v>5</v>
      </c>
      <c r="D6" s="3" t="n">
        <v>0.0041</v>
      </c>
      <c r="E6" s="3" t="n">
        <v>0.0197</v>
      </c>
      <c r="F6" s="4" t="inlineStr">
        <is>
          <t>INE / Banco de España</t>
        </is>
      </c>
    </row>
    <row r="7">
      <c r="A7" s="5" t="inlineStr">
        <is>
          <t>06/2026</t>
        </is>
      </c>
      <c r="B7" s="5" t="n">
        <v>2026</v>
      </c>
      <c r="C7" s="5" t="n">
        <v>6</v>
      </c>
      <c r="D7" s="6" t="n">
        <v>0.0044</v>
      </c>
      <c r="E7" s="6" t="n">
        <v>0.0242</v>
      </c>
      <c r="F7" s="7" t="inlineStr">
        <is>
          <t>INE / Banco de España</t>
        </is>
      </c>
    </row>
    <row r="8">
      <c r="A8" s="2" t="inlineStr">
        <is>
          <t>07/2026</t>
        </is>
      </c>
      <c r="B8" s="2" t="n">
        <v>2026</v>
      </c>
      <c r="C8" s="2" t="n">
        <v>7</v>
      </c>
      <c r="D8" s="3" t="n">
        <v>0.0037</v>
      </c>
      <c r="E8" s="3" t="n">
        <v>0.0279</v>
      </c>
      <c r="F8" s="4" t="inlineStr">
        <is>
          <t>INE / Banco de España</t>
        </is>
      </c>
    </row>
    <row r="9">
      <c r="A9" s="5" t="inlineStr">
        <is>
          <t>08/2026</t>
        </is>
      </c>
      <c r="B9" s="5" t="n">
        <v>2026</v>
      </c>
      <c r="C9" s="5" t="n">
        <v>8</v>
      </c>
      <c r="D9" s="6" t="n">
        <v>0.0033</v>
      </c>
      <c r="E9" s="6" t="n">
        <v>0.0313</v>
      </c>
      <c r="F9" s="7" t="inlineStr">
        <is>
          <t>INE / Banco de España</t>
        </is>
      </c>
    </row>
    <row r="10">
      <c r="A10" s="2" t="inlineStr">
        <is>
          <t>09/2026</t>
        </is>
      </c>
      <c r="B10" s="2" t="n">
        <v>2026</v>
      </c>
      <c r="C10" s="2" t="n">
        <v>9</v>
      </c>
      <c r="D10" s="3" t="n">
        <v>0.0036</v>
      </c>
      <c r="E10" s="3" t="n">
        <v>0.035</v>
      </c>
      <c r="F10" s="4" t="inlineStr">
        <is>
          <t>INE / Banco de España</t>
        </is>
      </c>
    </row>
    <row r="11">
      <c r="A11" s="5" t="inlineStr">
        <is>
          <t>10/2026</t>
        </is>
      </c>
      <c r="B11" s="5" t="n">
        <v>2026</v>
      </c>
      <c r="C11" s="5" t="n">
        <v>10</v>
      </c>
      <c r="D11" s="6" t="n">
        <v>0.004</v>
      </c>
      <c r="E11" s="6" t="n">
        <v>0.0391</v>
      </c>
      <c r="F11" s="7" t="inlineStr">
        <is>
          <t>INE / Banco de España</t>
        </is>
      </c>
    </row>
    <row r="12">
      <c r="A12" s="2" t="inlineStr">
        <is>
          <t>11/2026</t>
        </is>
      </c>
      <c r="B12" s="2" t="n">
        <v>2026</v>
      </c>
      <c r="C12" s="2" t="n">
        <v>11</v>
      </c>
      <c r="D12" s="3" t="n">
        <v>0.0038</v>
      </c>
      <c r="E12" s="3" t="n">
        <v>0.043</v>
      </c>
      <c r="F12" s="4" t="inlineStr">
        <is>
          <t>INE / Banco de España</t>
        </is>
      </c>
    </row>
    <row r="13">
      <c r="A13" s="5" t="inlineStr">
        <is>
          <t>12/2026</t>
        </is>
      </c>
      <c r="B13" s="5" t="n">
        <v>2026</v>
      </c>
      <c r="C13" s="5" t="n">
        <v>12</v>
      </c>
      <c r="D13" s="6" t="n">
        <v>0.0035</v>
      </c>
      <c r="E13" s="6" t="n">
        <v>0.0466</v>
      </c>
      <c r="F13" s="7" t="inlineStr">
        <is>
          <t>INE / Banco de España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26" customWidth="1" min="3" max="3"/>
    <col width="16" customWidth="1" min="4" max="4"/>
    <col width="24" customWidth="1" min="5" max="5"/>
    <col width="32" customWidth="1" min="6" max="6"/>
    <col width="14" customWidth="1" min="7" max="7"/>
    <col width="20" customWidth="1" min="8" max="8"/>
    <col width="18" customWidth="1" min="9" max="9"/>
    <col width="18" customWidth="1" min="10" max="10"/>
    <col width="22" customWidth="1" min="11" max="11"/>
    <col width="26" customWidth="1" min="12" max="12"/>
    <col width="16" customWidth="1" min="13" max="13"/>
    <col width="16" customWidth="1" min="14" max="14"/>
    <col width="22" customWidth="1" min="15" max="15"/>
    <col width="22" customWidth="1" min="16" max="16"/>
    <col width="26" customWidth="1" min="17" max="17"/>
    <col width="22" customWidth="1" min="18" max="18"/>
    <col width="42" customWidth="1" min="19" max="19"/>
  </cols>
  <sheetData>
    <row r="1" ht="36" customHeight="1">
      <c r="A1" s="1" t="inlineStr">
        <is>
          <t>ID Contrato</t>
        </is>
      </c>
      <c r="B1" s="1" t="inlineStr">
        <is>
          <t>Arrendatario</t>
        </is>
      </c>
      <c r="C1" s="1" t="inlineStr">
        <is>
          <t>Arrendador / SL</t>
        </is>
      </c>
      <c r="D1" s="1" t="inlineStr">
        <is>
          <t>NIF Arrendatario</t>
        </is>
      </c>
      <c r="E1" s="1" t="inlineStr">
        <is>
          <t>Referencia catastral</t>
        </is>
      </c>
      <c r="F1" s="1" t="inlineStr">
        <is>
          <t>Dirección del inmueble</t>
        </is>
      </c>
      <c r="G1" s="1" t="inlineStr">
        <is>
          <t>Municipio</t>
        </is>
      </c>
      <c r="H1" s="1" t="inlineStr">
        <is>
          <t>Fecha inicio contrato</t>
        </is>
      </c>
      <c r="I1" s="1" t="inlineStr">
        <is>
          <t>Fecha revisión</t>
        </is>
      </c>
      <c r="J1" s="1" t="inlineStr">
        <is>
          <t>Renta vigente (€)</t>
        </is>
      </c>
      <c r="K1" s="1" t="inlineStr">
        <is>
          <t>Índice IGC aplicable (%)</t>
        </is>
      </c>
      <c r="L1" s="1" t="inlineStr">
        <is>
          <t>Renta actualizada teórica (€)</t>
        </is>
      </c>
      <c r="M1" s="1" t="inlineStr">
        <is>
          <t>Incremento (€)</t>
        </is>
      </c>
      <c r="N1" s="1" t="inlineStr">
        <is>
          <t>Incremento (%)</t>
        </is>
      </c>
      <c r="O1" s="1" t="inlineStr">
        <is>
          <t>Límite máximo pactado (%)</t>
        </is>
      </c>
      <c r="P1" s="1" t="inlineStr">
        <is>
          <t>Renta final propuesta (€)</t>
        </is>
      </c>
      <c r="Q1" s="1" t="inlineStr">
        <is>
          <t>Diferencia vs renta vigente (€)</t>
        </is>
      </c>
      <c r="R1" s="1" t="inlineStr">
        <is>
          <t>Situación</t>
        </is>
      </c>
      <c r="S1" s="1" t="inlineStr">
        <is>
          <t>Observaciones</t>
        </is>
      </c>
    </row>
    <row r="2" ht="22" customHeight="1">
      <c r="A2" s="2" t="inlineStr">
        <is>
          <t>ALQ-2026-001</t>
        </is>
      </c>
      <c r="B2" s="4" t="inlineStr">
        <is>
          <t>María García López</t>
        </is>
      </c>
      <c r="C2" s="4" t="inlineStr">
        <is>
          <t>Inversiones Norte SL</t>
        </is>
      </c>
      <c r="D2" s="4" t="inlineStr">
        <is>
          <t>12345678Z</t>
        </is>
      </c>
      <c r="E2" s="4" t="inlineStr">
        <is>
          <t>9872302VH5097S0001WX</t>
        </is>
      </c>
      <c r="F2" s="4" t="inlineStr">
        <is>
          <t>Calle Mayor 12 3ºB</t>
        </is>
      </c>
      <c r="G2" s="4" t="inlineStr">
        <is>
          <t>Madrid</t>
        </is>
      </c>
      <c r="H2" s="36" t="n">
        <v>44621</v>
      </c>
      <c r="I2" s="36" t="n">
        <v>46082</v>
      </c>
      <c r="J2" s="37" t="n">
        <v>950</v>
      </c>
      <c r="K2" s="10" t="n">
        <v>0.0042</v>
      </c>
      <c r="L2" s="38">
        <f>J2*(1+K2)</f>
        <v/>
      </c>
      <c r="M2" s="38">
        <f>L2-J2</f>
        <v/>
      </c>
      <c r="N2" s="10">
        <f>IFERROR(M2/J2,0)</f>
        <v/>
      </c>
      <c r="O2" s="12" t="n">
        <v>0.03</v>
      </c>
      <c r="P2" s="38">
        <f>IF(N2&gt;O2,J2*(1+O2),L2)</f>
        <v/>
      </c>
      <c r="Q2" s="38">
        <f>P2-J2</f>
        <v/>
      </c>
      <c r="R2" s="4">
        <f>IF(P2&gt;J2,"A revisar al alza","Sin incremento")</f>
        <v/>
      </c>
      <c r="S2" s="13" t="inlineStr">
        <is>
          <t>Revisión anual LAU art.18. Fianza: 1.900 €. IGC aplicable según Banco de España.</t>
        </is>
      </c>
    </row>
    <row r="3" ht="22" customHeight="1">
      <c r="A3" s="5" t="inlineStr">
        <is>
          <t>ALQ-2026-002</t>
        </is>
      </c>
      <c r="B3" s="7" t="inlineStr">
        <is>
          <t>Antonio López Martínez</t>
        </is>
      </c>
      <c r="C3" s="7" t="inlineStr">
        <is>
          <t>Rentas Mediterráneo SL</t>
        </is>
      </c>
      <c r="D3" s="7" t="inlineStr">
        <is>
          <t>87654321X</t>
        </is>
      </c>
      <c r="E3" s="7" t="inlineStr">
        <is>
          <t>0836501DF3803N0001PQ</t>
        </is>
      </c>
      <c r="F3" s="7" t="inlineStr">
        <is>
          <t>Av. Diagonal 405 2ºA</t>
        </is>
      </c>
      <c r="G3" s="7" t="inlineStr">
        <is>
          <t>Barcelona</t>
        </is>
      </c>
      <c r="H3" s="39" t="n">
        <v>44362</v>
      </c>
      <c r="I3" s="39" t="n">
        <v>46188</v>
      </c>
      <c r="J3" s="37" t="n">
        <v>1350</v>
      </c>
      <c r="K3" s="15" t="n">
        <v>0.0044</v>
      </c>
      <c r="L3" s="40">
        <f>J3*(1+K3)</f>
        <v/>
      </c>
      <c r="M3" s="40">
        <f>L3-J3</f>
        <v/>
      </c>
      <c r="N3" s="15">
        <f>IFERROR(M3/J3,0)</f>
        <v/>
      </c>
      <c r="O3" s="12" t="n">
        <v>0.05</v>
      </c>
      <c r="P3" s="40">
        <f>IF(N3&gt;O3,J3*(1+O3),L3)</f>
        <v/>
      </c>
      <c r="Q3" s="40">
        <f>P3-J3</f>
        <v/>
      </c>
      <c r="R3" s="7">
        <f>IF(P3&gt;J3,"A revisar al alza","Sin incremento")</f>
        <v/>
      </c>
      <c r="S3" s="17" t="inlineStr">
        <is>
          <t>Contrato actualización semestral. Fianza: 2.700 €.</t>
        </is>
      </c>
    </row>
    <row r="4" ht="22" customHeight="1">
      <c r="A4" s="2" t="inlineStr">
        <is>
          <t>ALQ-2026-003</t>
        </is>
      </c>
      <c r="B4" s="4" t="inlineStr">
        <is>
          <t>Carmen Ruiz Sánchez</t>
        </is>
      </c>
      <c r="C4" s="4" t="inlineStr">
        <is>
          <t>Pedro Fernández Gómez</t>
        </is>
      </c>
      <c r="D4" s="4" t="inlineStr">
        <is>
          <t>11223344M</t>
        </is>
      </c>
      <c r="E4" s="4" t="inlineStr">
        <is>
          <t>4196912TG3439N0001RX</t>
        </is>
      </c>
      <c r="F4" s="4" t="inlineStr">
        <is>
          <t>Calle Sierpes 8 1ºC</t>
        </is>
      </c>
      <c r="G4" s="4" t="inlineStr">
        <is>
          <t>Sevilla</t>
        </is>
      </c>
      <c r="H4" s="36" t="n">
        <v>44936</v>
      </c>
      <c r="I4" s="36" t="n">
        <v>46032</v>
      </c>
      <c r="J4" s="37" t="n">
        <v>750</v>
      </c>
      <c r="K4" s="10" t="n">
        <v>0.0035</v>
      </c>
      <c r="L4" s="38">
        <f>J4*(1+K4)</f>
        <v/>
      </c>
      <c r="M4" s="38">
        <f>L4-J4</f>
        <v/>
      </c>
      <c r="N4" s="10">
        <f>IFERROR(M4/J4,0)</f>
        <v/>
      </c>
      <c r="O4" s="12" t="n">
        <v>0.04</v>
      </c>
      <c r="P4" s="38">
        <f>IF(N4&gt;O4,J4*(1+O4),L4)</f>
        <v/>
      </c>
      <c r="Q4" s="38">
        <f>P4-J4</f>
        <v/>
      </c>
      <c r="R4" s="4">
        <f>IF(P4&gt;J4,"A revisar al alza","Sin incremento")</f>
        <v/>
      </c>
      <c r="S4" s="13" t="inlineStr">
        <is>
          <t>Actualización anual según IGC. Sin cláusula de tope negociada expresamente.</t>
        </is>
      </c>
    </row>
    <row r="5" ht="22" customHeight="1">
      <c r="A5" s="5" t="inlineStr">
        <is>
          <t>ALQ-2026-004</t>
        </is>
      </c>
      <c r="B5" s="7" t="inlineStr">
        <is>
          <t>José Martínez Pérez</t>
        </is>
      </c>
      <c r="C5" s="7" t="inlineStr">
        <is>
          <t>Gestión Inmobiliaria Sur SL</t>
        </is>
      </c>
      <c r="D5" s="7" t="inlineStr">
        <is>
          <t>44556677K</t>
        </is>
      </c>
      <c r="E5" s="7" t="inlineStr">
        <is>
          <t>7834501XK5678A0001BC</t>
        </is>
      </c>
      <c r="F5" s="7" t="inlineStr">
        <is>
          <t>Calle Colón 22 3ºD</t>
        </is>
      </c>
      <c r="G5" s="7" t="inlineStr">
        <is>
          <t>Valencia</t>
        </is>
      </c>
      <c r="H5" s="39" t="n">
        <v>44805</v>
      </c>
      <c r="I5" s="39" t="n">
        <v>46266</v>
      </c>
      <c r="J5" s="37" t="n">
        <v>820</v>
      </c>
      <c r="K5" s="15" t="n">
        <v>0.0036</v>
      </c>
      <c r="L5" s="40">
        <f>J5*(1+K5)</f>
        <v/>
      </c>
      <c r="M5" s="40">
        <f>L5-J5</f>
        <v/>
      </c>
      <c r="N5" s="15">
        <f>IFERROR(M5/J5,0)</f>
        <v/>
      </c>
      <c r="O5" s="12" t="n">
        <v>0.035</v>
      </c>
      <c r="P5" s="40">
        <f>IF(N5&gt;O5,J5*(1+O5),L5)</f>
        <v/>
      </c>
      <c r="Q5" s="40">
        <f>P5-J5</f>
        <v/>
      </c>
      <c r="R5" s="7">
        <f>IF(P5&gt;J5,"A revisar al alza","Sin incremento")</f>
        <v/>
      </c>
      <c r="S5" s="17" t="inlineStr">
        <is>
          <t>Fianza doble por ser vivienda amueblada. Revisión sept-2026.</t>
        </is>
      </c>
    </row>
    <row r="6" ht="22" customHeight="1">
      <c r="A6" s="2" t="inlineStr">
        <is>
          <t>ALQ-2026-005</t>
        </is>
      </c>
      <c r="B6" s="4" t="inlineStr">
        <is>
          <t>Laura Fernández Torres</t>
        </is>
      </c>
      <c r="C6" s="4" t="inlineStr">
        <is>
          <t>Ana Moreno Castillo</t>
        </is>
      </c>
      <c r="D6" s="4" t="inlineStr">
        <is>
          <t>55667788R</t>
        </is>
      </c>
      <c r="E6" s="4" t="inlineStr">
        <is>
          <t>2845701LK2345C0001DE</t>
        </is>
      </c>
      <c r="F6" s="4" t="inlineStr">
        <is>
          <t>Paseo de Gracia 80 4ºB</t>
        </is>
      </c>
      <c r="G6" s="4" t="inlineStr">
        <is>
          <t>Barcelona</t>
        </is>
      </c>
      <c r="H6" s="36" t="n">
        <v>44306</v>
      </c>
      <c r="I6" s="36" t="n">
        <v>46132</v>
      </c>
      <c r="J6" s="37" t="n">
        <v>1750</v>
      </c>
      <c r="K6" s="10" t="n">
        <v>0.0039</v>
      </c>
      <c r="L6" s="38">
        <f>J6*(1+K6)</f>
        <v/>
      </c>
      <c r="M6" s="38">
        <f>L6-J6</f>
        <v/>
      </c>
      <c r="N6" s="10">
        <f>IFERROR(M6/J6,0)</f>
        <v/>
      </c>
      <c r="O6" s="12" t="n">
        <v>0.02</v>
      </c>
      <c r="P6" s="38">
        <f>IF(N6&gt;O6,J6*(1+O6),L6)</f>
        <v/>
      </c>
      <c r="Q6" s="38">
        <f>P6-J6</f>
        <v/>
      </c>
      <c r="R6" s="4">
        <f>IF(P6&gt;J6,"A revisar al alza","Sin incremento")</f>
        <v/>
      </c>
      <c r="S6" s="13" t="inlineStr">
        <is>
          <t>Límite pactado 2% en cláusula 5ª. IGC puede superar el tope.</t>
        </is>
      </c>
    </row>
    <row r="7" ht="22" customHeight="1">
      <c r="A7" s="5" t="inlineStr">
        <is>
          <t>ALQ-2026-006</t>
        </is>
      </c>
      <c r="B7" s="7" t="inlineStr">
        <is>
          <t>Manuel Sánchez Díaz</t>
        </is>
      </c>
      <c r="C7" s="7" t="inlineStr">
        <is>
          <t>Patrimonio Aragón SL</t>
        </is>
      </c>
      <c r="D7" s="7" t="inlineStr">
        <is>
          <t>66778899T</t>
        </is>
      </c>
      <c r="E7" s="7" t="inlineStr">
        <is>
          <t>5867401YJ4567D0001FG</t>
        </is>
      </c>
      <c r="F7" s="7" t="inlineStr">
        <is>
          <t>Calle Alfonso I 15 2ºA</t>
        </is>
      </c>
      <c r="G7" s="7" t="inlineStr">
        <is>
          <t>Zaragoza</t>
        </is>
      </c>
      <c r="H7" s="39" t="n">
        <v>45108</v>
      </c>
      <c r="I7" s="39" t="n">
        <v>46204</v>
      </c>
      <c r="J7" s="37" t="n">
        <v>680</v>
      </c>
      <c r="K7" s="15" t="n">
        <v>0.0037</v>
      </c>
      <c r="L7" s="40">
        <f>J7*(1+K7)</f>
        <v/>
      </c>
      <c r="M7" s="40">
        <f>L7-J7</f>
        <v/>
      </c>
      <c r="N7" s="15">
        <f>IFERROR(M7/J7,0)</f>
        <v/>
      </c>
      <c r="O7" s="12" t="n">
        <v>0.05</v>
      </c>
      <c r="P7" s="40">
        <f>IF(N7&gt;O7,J7*(1+O7),L7)</f>
        <v/>
      </c>
      <c r="Q7" s="40">
        <f>P7-J7</f>
        <v/>
      </c>
      <c r="R7" s="7">
        <f>IF(P7&gt;J7,"A revisar al alza","Sin incremento")</f>
        <v/>
      </c>
      <c r="S7" s="17" t="inlineStr">
        <is>
          <t>Contrato de duración inicial 3 años. Primera revisión IGC en julio 2026.</t>
        </is>
      </c>
    </row>
    <row r="8" ht="22" customHeight="1">
      <c r="A8" s="2" t="inlineStr">
        <is>
          <t>ALQ-2026-007</t>
        </is>
      </c>
      <c r="B8" s="4" t="inlineStr">
        <is>
          <t>Isabel Jiménez Vega</t>
        </is>
      </c>
      <c r="C8" s="4" t="inlineStr">
        <is>
          <t>Carlos Romero Blanco</t>
        </is>
      </c>
      <c r="D8" s="4" t="inlineStr">
        <is>
          <t>77889900Y</t>
        </is>
      </c>
      <c r="E8" s="4" t="inlineStr">
        <is>
          <t>4812301MN6789E0001HI</t>
        </is>
      </c>
      <c r="F8" s="4" t="inlineStr">
        <is>
          <t>Calle Larios 3 5ºC</t>
        </is>
      </c>
      <c r="G8" s="4" t="inlineStr">
        <is>
          <t>Málaga</t>
        </is>
      </c>
      <c r="H8" s="36" t="n">
        <v>44880</v>
      </c>
      <c r="I8" s="36" t="n">
        <v>46157</v>
      </c>
      <c r="J8" s="37" t="n">
        <v>900</v>
      </c>
      <c r="K8" s="10" t="n">
        <v>0.0041</v>
      </c>
      <c r="L8" s="38">
        <f>J8*(1+K8)</f>
        <v/>
      </c>
      <c r="M8" s="38">
        <f>L8-J8</f>
        <v/>
      </c>
      <c r="N8" s="10">
        <f>IFERROR(M8/J8,0)</f>
        <v/>
      </c>
      <c r="O8" s="12" t="n">
        <v>0.04</v>
      </c>
      <c r="P8" s="38">
        <f>IF(N8&gt;O8,J8*(1+O8),L8)</f>
        <v/>
      </c>
      <c r="Q8" s="38">
        <f>P8-J8</f>
        <v/>
      </c>
      <c r="R8" s="4">
        <f>IF(P8&gt;J8,"A revisar al alza","Sin incremento")</f>
        <v/>
      </c>
      <c r="S8" s="13" t="inlineStr">
        <is>
          <t>Revisión mayo-2026. Inquilina al corriente de pago. Sin incidencias.</t>
        </is>
      </c>
    </row>
    <row r="9" ht="22" customHeight="1">
      <c r="A9" s="5" t="inlineStr">
        <is>
          <t>ALQ-2026-008</t>
        </is>
      </c>
      <c r="B9" s="7" t="inlineStr">
        <is>
          <t>Francisco Morales Castro</t>
        </is>
      </c>
      <c r="C9" s="7" t="inlineStr">
        <is>
          <t>Alquileres Vascos SL</t>
        </is>
      </c>
      <c r="D9" s="7" t="inlineStr">
        <is>
          <t>88990011W</t>
        </is>
      </c>
      <c r="E9" s="7" t="inlineStr">
        <is>
          <t>4820101BL8901F0001JK</t>
        </is>
      </c>
      <c r="F9" s="7" t="inlineStr">
        <is>
          <t>Gran Vía 45 1ºB</t>
        </is>
      </c>
      <c r="G9" s="7" t="inlineStr">
        <is>
          <t>Bilbao</t>
        </is>
      </c>
      <c r="H9" s="39" t="n">
        <v>44228</v>
      </c>
      <c r="I9" s="39" t="n">
        <v>46054</v>
      </c>
      <c r="J9" s="37" t="n">
        <v>1100</v>
      </c>
      <c r="K9" s="15" t="n">
        <v>0.0038</v>
      </c>
      <c r="L9" s="40">
        <f>J9*(1+K9)</f>
        <v/>
      </c>
      <c r="M9" s="40">
        <f>L9-J9</f>
        <v/>
      </c>
      <c r="N9" s="15">
        <f>IFERROR(M9/J9,0)</f>
        <v/>
      </c>
      <c r="O9" s="12" t="n">
        <v>0.03</v>
      </c>
      <c r="P9" s="40">
        <f>IF(N9&gt;O9,J9*(1+O9),L9)</f>
        <v/>
      </c>
      <c r="Q9" s="40">
        <f>P9-J9</f>
        <v/>
      </c>
      <c r="R9" s="7">
        <f>IF(P9&gt;J9,"A revisar al alza","Sin incremento")</f>
        <v/>
      </c>
      <c r="S9" s="17" t="inlineStr">
        <is>
          <t>Actualización feb-2026. Gastos comunidad a cargo del arrendatario según contrato.</t>
        </is>
      </c>
    </row>
    <row r="10" ht="22" customHeight="1">
      <c r="A10" s="2" t="inlineStr">
        <is>
          <t>ALQ-2026-009</t>
        </is>
      </c>
      <c r="B10" s="4" t="inlineStr">
        <is>
          <t>Elena Castro Navarro</t>
        </is>
      </c>
      <c r="C10" s="4" t="inlineStr">
        <is>
          <t>Inversiones Norte SL</t>
        </is>
      </c>
      <c r="D10" s="4" t="inlineStr">
        <is>
          <t>99001122V</t>
        </is>
      </c>
      <c r="E10" s="4" t="inlineStr">
        <is>
          <t>9871201VH3210T0001LM</t>
        </is>
      </c>
      <c r="F10" s="4" t="inlineStr">
        <is>
          <t>Calle Fuencarral 88 3ºA</t>
        </is>
      </c>
      <c r="G10" s="4" t="inlineStr">
        <is>
          <t>Madrid</t>
        </is>
      </c>
      <c r="H10" s="36" t="n">
        <v>45047</v>
      </c>
      <c r="I10" s="36" t="n">
        <v>46143</v>
      </c>
      <c r="J10" s="37" t="n">
        <v>1250</v>
      </c>
      <c r="K10" s="10" t="n">
        <v>0.0041</v>
      </c>
      <c r="L10" s="38">
        <f>J10*(1+K10)</f>
        <v/>
      </c>
      <c r="M10" s="38">
        <f>L10-J10</f>
        <v/>
      </c>
      <c r="N10" s="10">
        <f>IFERROR(M10/J10,0)</f>
        <v/>
      </c>
      <c r="O10" s="12" t="n">
        <v>0.025</v>
      </c>
      <c r="P10" s="38">
        <f>IF(N10&gt;O10,J10*(1+O10),L10)</f>
        <v/>
      </c>
      <c r="Q10" s="38">
        <f>P10-J10</f>
        <v/>
      </c>
      <c r="R10" s="4">
        <f>IF(P10&gt;J10,"A revisar al alza","Sin incremento")</f>
        <v/>
      </c>
      <c r="S10" s="13" t="inlineStr">
        <is>
          <t>Límite 2,5% negociado. IBI incluido en renta. Revisión mayo-2026.</t>
        </is>
      </c>
    </row>
    <row r="11" ht="22" customHeight="1">
      <c r="A11" s="5" t="inlineStr">
        <is>
          <t>ALQ-2026-010</t>
        </is>
      </c>
      <c r="B11" s="7" t="inlineStr">
        <is>
          <t>David Navarro Rubio</t>
        </is>
      </c>
      <c r="C11" s="7" t="inlineStr">
        <is>
          <t>Teresa Iglesias Ramos</t>
        </is>
      </c>
      <c r="D11" s="7" t="inlineStr">
        <is>
          <t>10111213P</t>
        </is>
      </c>
      <c r="E11" s="7" t="inlineStr">
        <is>
          <t>7830201XK9012G0001NO</t>
        </is>
      </c>
      <c r="F11" s="7" t="inlineStr">
        <is>
          <t>Plaza España 2 6ºD</t>
        </is>
      </c>
      <c r="G11" s="7" t="inlineStr">
        <is>
          <t>Sevilla</t>
        </is>
      </c>
      <c r="H11" s="39" t="n">
        <v>44783</v>
      </c>
      <c r="I11" s="39" t="n">
        <v>46244</v>
      </c>
      <c r="J11" s="37" t="n">
        <v>650</v>
      </c>
      <c r="K11" s="15" t="n">
        <v>0.0033</v>
      </c>
      <c r="L11" s="40">
        <f>J11*(1+K11)</f>
        <v/>
      </c>
      <c r="M11" s="40">
        <f>L11-J11</f>
        <v/>
      </c>
      <c r="N11" s="15">
        <f>IFERROR(M11/J11,0)</f>
        <v/>
      </c>
      <c r="O11" s="12" t="n">
        <v>0.05</v>
      </c>
      <c r="P11" s="40">
        <f>IF(N11&gt;O11,J11*(1+O11),L11)</f>
        <v/>
      </c>
      <c r="Q11" s="40">
        <f>P11-J11</f>
        <v/>
      </c>
      <c r="R11" s="7">
        <f>IF(P11&gt;J11,"A revisar al alza","Sin incremento")</f>
        <v/>
      </c>
      <c r="S11" s="17" t="inlineStr">
        <is>
          <t>Fianza 1.300 €. Sin derramas extraordinarias pendientes.</t>
        </is>
      </c>
    </row>
    <row r="12" ht="22" customHeight="1">
      <c r="A12" s="18" t="inlineStr">
        <is>
          <t>TOTALES</t>
        </is>
      </c>
      <c r="B12" s="19" t="n"/>
      <c r="C12" s="19" t="n"/>
      <c r="D12" s="19" t="n"/>
      <c r="E12" s="19" t="n"/>
      <c r="F12" s="19" t="n"/>
      <c r="G12" s="19" t="n"/>
      <c r="H12" s="19" t="n"/>
      <c r="I12" s="19" t="n"/>
      <c r="J12" s="41">
        <f>SUM(J2:J11)</f>
        <v/>
      </c>
      <c r="K12" s="19" t="n"/>
      <c r="L12" s="19" t="n"/>
      <c r="M12" s="19" t="n"/>
      <c r="N12" s="19" t="n"/>
      <c r="O12" s="19" t="n"/>
      <c r="P12" s="41">
        <f>SUM(P2:P11)</f>
        <v/>
      </c>
      <c r="Q12" s="41">
        <f>SUM(Q2:Q11)</f>
        <v/>
      </c>
      <c r="R12" s="19" t="n"/>
      <c r="S12" s="19" t="n"/>
    </row>
  </sheetData>
  <conditionalFormatting sqref="R2:R11">
    <cfRule type="expression" priority="1" dxfId="0" stopIfTrue="1">
      <formula>R2="A revisar al alza"</formula>
    </cfRule>
    <cfRule type="expression" priority="2" dxfId="1" stopIfTrue="1">
      <formula>R2="Sin incremento"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selection activeCell="A1" sqref="A1"/>
    </sheetView>
  </sheetViews>
  <sheetFormatPr baseColWidth="8" defaultRowHeight="15"/>
  <cols>
    <col width="38" customWidth="1" min="1" max="1"/>
    <col width="22" customWidth="1" min="2" max="2"/>
    <col width="14" customWidth="1" min="3" max="3"/>
    <col width="14" customWidth="1" min="4" max="4"/>
  </cols>
  <sheetData>
    <row r="1" ht="40" customHeight="1">
      <c r="A1" s="21" t="inlineStr">
        <is>
          <t>PANEL RESUMEN — REVISIÓN DE RENTAS IGC 2026</t>
        </is>
      </c>
      <c r="B1" s="23" t="n"/>
      <c r="C1" s="23" t="n"/>
      <c r="D1" s="23" t="n"/>
      <c r="E1" s="23" t="n"/>
      <c r="F1" s="23" t="n"/>
      <c r="G1" s="23" t="n"/>
      <c r="H1" s="24" t="n"/>
    </row>
    <row r="2" ht="28" customHeight="1">
      <c r="A2" s="22" t="inlineStr">
        <is>
          <t>INDICADORES CLAVE</t>
        </is>
      </c>
      <c r="B2" s="23" t="n"/>
      <c r="C2" s="23" t="n"/>
      <c r="D2" s="24" t="n"/>
    </row>
    <row r="3">
      <c r="A3" s="25" t="inlineStr">
        <is>
          <t>Total rentas vigentes (€)</t>
        </is>
      </c>
      <c r="B3" s="42">
        <f>SUM('Revisión IGC'!J2:J11)</f>
        <v/>
      </c>
      <c r="C3" s="27" t="n"/>
      <c r="D3" s="27" t="n"/>
    </row>
    <row r="4">
      <c r="A4" s="28" t="inlineStr">
        <is>
          <t>Total rentas finales propuestas (€)</t>
        </is>
      </c>
      <c r="B4" s="42">
        <f>SUM('Revisión IGC'!P2:P11)</f>
        <v/>
      </c>
      <c r="C4" s="27" t="n"/>
      <c r="D4" s="27" t="n"/>
    </row>
    <row r="5">
      <c r="A5" s="25" t="inlineStr">
        <is>
          <t>Impacto económico total/mes (€)</t>
        </is>
      </c>
      <c r="B5" s="42">
        <f>SUM('Revisión IGC'!Q2:Q11)</f>
        <v/>
      </c>
      <c r="C5" s="27" t="n"/>
      <c r="D5" s="27" t="n"/>
    </row>
    <row r="6">
      <c r="A6" s="28" t="inlineStr">
        <is>
          <t>Incremento medio (%)</t>
        </is>
      </c>
      <c r="B6" s="29">
        <f>IFERROR(AVERAGE('Revisión IGC'!N2:N11),0)</f>
        <v/>
      </c>
      <c r="C6" s="27" t="n"/>
      <c r="D6" s="27" t="n"/>
    </row>
    <row r="7">
      <c r="A7" s="25" t="inlineStr">
        <is>
          <t>Contratos a revisar al alza</t>
        </is>
      </c>
      <c r="B7" s="30">
        <f>COUNTIF('Revisión IGC'!R2:R11,"A revisar al alza")</f>
        <v/>
      </c>
      <c r="C7" s="27" t="n"/>
      <c r="D7" s="27" t="n"/>
    </row>
    <row r="8">
      <c r="A8" s="28" t="inlineStr">
        <is>
          <t>Contratos sin incremento</t>
        </is>
      </c>
      <c r="B8" s="30">
        <f>COUNTIF('Revisión IGC'!R2:R11,"Sin incremento")</f>
        <v/>
      </c>
      <c r="C8" s="27" t="n"/>
      <c r="D8" s="27" t="n"/>
    </row>
    <row r="9">
      <c r="A9" s="25" t="inlineStr">
        <is>
          <t>Nº total contratos</t>
        </is>
      </c>
      <c r="B9" s="30">
        <f>COUNTA('Revisión IGC'!A2:A11)</f>
        <v/>
      </c>
      <c r="C9" s="27" t="n"/>
      <c r="D9" s="27" t="n"/>
    </row>
    <row r="10">
      <c r="A10" s="28" t="inlineStr">
        <is>
          <t>IGC medio aplicado (%)</t>
        </is>
      </c>
      <c r="B10" s="29">
        <f>IFERROR(AVERAGE('Revisión IGC'!K2:K11),0)</f>
        <v/>
      </c>
      <c r="C10" s="27" t="n"/>
      <c r="D10" s="27" t="n"/>
    </row>
    <row r="11"/>
    <row r="12"/>
    <row r="13"/>
    <row r="14">
      <c r="A14" s="18" t="inlineStr">
        <is>
          <t>Datos para gráficos</t>
        </is>
      </c>
    </row>
    <row r="15">
      <c r="A15" s="1" t="inlineStr">
        <is>
          <t>ID Contrato</t>
        </is>
      </c>
      <c r="B15" s="1" t="inlineStr">
        <is>
          <t>Renta vigente (€)</t>
        </is>
      </c>
      <c r="C15" s="1" t="inlineStr">
        <is>
          <t>Renta final propuesta (€)</t>
        </is>
      </c>
    </row>
    <row r="16">
      <c r="A16" s="27" t="inlineStr">
        <is>
          <t>ALQ-2026-001</t>
        </is>
      </c>
      <c r="B16" s="43" t="n">
        <v>950</v>
      </c>
      <c r="C16" s="43">
        <f>'Revisión IGC'!P3</f>
        <v/>
      </c>
    </row>
    <row r="17">
      <c r="A17" s="27" t="inlineStr">
        <is>
          <t>ALQ-2026-002</t>
        </is>
      </c>
      <c r="B17" s="43" t="n">
        <v>1350</v>
      </c>
      <c r="C17" s="43">
        <f>'Revisión IGC'!P4</f>
        <v/>
      </c>
    </row>
    <row r="18">
      <c r="A18" s="27" t="inlineStr">
        <is>
          <t>ALQ-2026-003</t>
        </is>
      </c>
      <c r="B18" s="43" t="n">
        <v>750</v>
      </c>
      <c r="C18" s="43">
        <f>'Revisión IGC'!P5</f>
        <v/>
      </c>
    </row>
    <row r="19">
      <c r="A19" s="27" t="inlineStr">
        <is>
          <t>ALQ-2026-004</t>
        </is>
      </c>
      <c r="B19" s="43" t="n">
        <v>820</v>
      </c>
      <c r="C19" s="43">
        <f>'Revisión IGC'!P6</f>
        <v/>
      </c>
    </row>
    <row r="20">
      <c r="A20" s="27" t="inlineStr">
        <is>
          <t>ALQ-2026-005</t>
        </is>
      </c>
      <c r="B20" s="43" t="n">
        <v>1750</v>
      </c>
      <c r="C20" s="43">
        <f>'Revisión IGC'!P7</f>
        <v/>
      </c>
    </row>
    <row r="21">
      <c r="A21" s="27" t="inlineStr">
        <is>
          <t>ALQ-2026-006</t>
        </is>
      </c>
      <c r="B21" s="43" t="n">
        <v>680</v>
      </c>
      <c r="C21" s="43">
        <f>'Revisión IGC'!P8</f>
        <v/>
      </c>
    </row>
    <row r="22">
      <c r="A22" s="27" t="inlineStr">
        <is>
          <t>ALQ-2026-007</t>
        </is>
      </c>
      <c r="B22" s="43" t="n">
        <v>900</v>
      </c>
      <c r="C22" s="43">
        <f>'Revisión IGC'!P9</f>
        <v/>
      </c>
    </row>
    <row r="23">
      <c r="A23" s="27" t="inlineStr">
        <is>
          <t>ALQ-2026-008</t>
        </is>
      </c>
      <c r="B23" s="43" t="n">
        <v>1100</v>
      </c>
      <c r="C23" s="43">
        <f>'Revisión IGC'!P10</f>
        <v/>
      </c>
    </row>
    <row r="24">
      <c r="A24" s="27" t="inlineStr">
        <is>
          <t>ALQ-2026-009</t>
        </is>
      </c>
      <c r="B24" s="43" t="n">
        <v>1250</v>
      </c>
      <c r="C24" s="43">
        <f>'Revisión IGC'!P11</f>
        <v/>
      </c>
    </row>
    <row r="25">
      <c r="A25" s="27" t="inlineStr">
        <is>
          <t>ALQ-2026-010</t>
        </is>
      </c>
      <c r="B25" s="43" t="n">
        <v>650</v>
      </c>
      <c r="C25" s="43">
        <f>'Revisión IGC'!P12</f>
        <v/>
      </c>
    </row>
    <row r="26"/>
    <row r="27"/>
    <row r="28">
      <c r="A28" s="32" t="inlineStr">
        <is>
          <t>Situación</t>
        </is>
      </c>
      <c r="B28" s="32" t="inlineStr">
        <is>
          <t>Nº contratos</t>
        </is>
      </c>
    </row>
    <row r="29">
      <c r="A29" s="27" t="inlineStr">
        <is>
          <t>A revisar al alza</t>
        </is>
      </c>
      <c r="B29" s="27">
        <f>COUNTIF('Revisión IGC'!R2:R11,"A revisar al alza")</f>
        <v/>
      </c>
    </row>
    <row r="30">
      <c r="A30" s="27" t="inlineStr">
        <is>
          <t>Sin incremento</t>
        </is>
      </c>
      <c r="B30" s="27">
        <f>COUNTIF('Revisión IGC'!R2:R11,"Sin incremento")</f>
        <v/>
      </c>
    </row>
  </sheetData>
  <mergeCells count="2">
    <mergeCell ref="A1:H1"/>
    <mergeCell ref="A2:D2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0" customWidth="1" min="4" max="4"/>
    <col width="20" customWidth="1" min="5" max="5"/>
  </cols>
  <sheetData>
    <row r="1" ht="38" customHeight="1">
      <c r="A1" s="33" t="inlineStr">
        <is>
          <t>INSTRUCCIONES DE USO — Revisión de Alquiler con Índice IGC</t>
        </is>
      </c>
      <c r="B1" s="23" t="n"/>
      <c r="C1" s="23" t="n"/>
      <c r="D1" s="23" t="n"/>
      <c r="E1" s="24" t="n"/>
    </row>
    <row r="2" ht="24" customHeight="1">
      <c r="A2" s="34" t="inlineStr">
        <is>
          <t>¿QUÉ ES ESTE ARCHIVO?</t>
        </is>
      </c>
      <c r="B2" s="23" t="n"/>
      <c r="C2" s="23" t="n"/>
      <c r="D2" s="23" t="n"/>
      <c r="E2" s="24" t="n"/>
    </row>
    <row r="3" ht="72" customHeight="1">
      <c r="A3" s="13" t="inlineStr">
        <is>
          <t>Este libro Excel permite calcular la actualización de rentas de arrendamiento urbano aplicando el Índice de Garantía de Competitividad (IGC) publicado por el Banco de España e INE, conforme a la Ley de Arrendamientos Urbanos (LAU).</t>
        </is>
      </c>
      <c r="B3" s="23" t="n"/>
      <c r="C3" s="23" t="n"/>
      <c r="D3" s="23" t="n"/>
      <c r="E3" s="24" t="n"/>
    </row>
    <row r="4" ht="24" customHeight="1">
      <c r="A4" s="35" t="inlineStr">
        <is>
          <t>HOJA: Revisión IGC</t>
        </is>
      </c>
      <c r="B4" s="23" t="n"/>
      <c r="C4" s="23" t="n"/>
      <c r="D4" s="23" t="n"/>
      <c r="E4" s="24" t="n"/>
    </row>
    <row r="5" ht="72" customHeight="1">
      <c r="A5" s="13" t="inlineStr">
        <is>
          <t>Tabla principal. Introduzca los datos de cada contrato en las columnas de fondo amarillo (Renta vigente y Límite máximo pactado). El resto de cálculos (renta actualizada, incremento, renta final propuesta y situación) se calculan automáticamente mediante fórmulas.</t>
        </is>
      </c>
      <c r="B5" s="23" t="n"/>
      <c r="C5" s="23" t="n"/>
      <c r="D5" s="23" t="n"/>
      <c r="E5" s="24" t="n"/>
    </row>
    <row r="6" ht="24" customHeight="1">
      <c r="A6" s="35" t="inlineStr">
        <is>
          <t>HOJA: Índice IGC</t>
        </is>
      </c>
      <c r="B6" s="23" t="n"/>
      <c r="C6" s="23" t="n"/>
      <c r="D6" s="23" t="n"/>
      <c r="E6" s="24" t="n"/>
    </row>
    <row r="7" ht="72" customHeight="1">
      <c r="A7" s="13" t="inlineStr">
        <is>
          <t>Tabla auxiliar con los valores del IGC mes a mes para el año 2026. Para añadir nuevos períodos, inserte una fila al final con el formato 'MM/AAAA' en la columna Periodo, el año, el mes y el porcentaje del IGC mensual y acumulado. Las fórmulas VLOOKUP de la hoja principal buscarán automáticamente el índice correcto por fecha de revisión.</t>
        </is>
      </c>
      <c r="B7" s="23" t="n"/>
      <c r="C7" s="23" t="n"/>
      <c r="D7" s="23" t="n"/>
      <c r="E7" s="24" t="n"/>
    </row>
    <row r="8" ht="24" customHeight="1">
      <c r="A8" s="35" t="inlineStr">
        <is>
          <t>HOJA: Resumen</t>
        </is>
      </c>
      <c r="B8" s="23" t="n"/>
      <c r="C8" s="23" t="n"/>
      <c r="D8" s="23" t="n"/>
      <c r="E8" s="24" t="n"/>
    </row>
    <row r="9" ht="72" customHeight="1">
      <c r="A9" s="13" t="inlineStr">
        <is>
          <t>Panel de indicadores clave (KPIs) con el total de rentas, impacto económico mensual, incremento medio y distribución de contratos. Incluye gráficos de barras (comparativa renta vigente vs propuesta), línea (evolución IGC acumulado) y circular (distribución por situación).</t>
        </is>
      </c>
      <c r="B9" s="23" t="n"/>
      <c r="C9" s="23" t="n"/>
      <c r="D9" s="23" t="n"/>
      <c r="E9" s="24" t="n"/>
    </row>
    <row r="10" ht="24" customHeight="1">
      <c r="A10" s="34" t="inlineStr">
        <is>
          <t>CÓMO AÑADIR UN NUEVO CONTRATO</t>
        </is>
      </c>
      <c r="B10" s="23" t="n"/>
      <c r="C10" s="23" t="n"/>
      <c r="D10" s="23" t="n"/>
      <c r="E10" s="24" t="n"/>
    </row>
    <row r="11" ht="72" customHeight="1">
      <c r="A11" s="13" t="inlineStr">
        <is>
          <t>1) Vaya a la hoja 'Revisión IGC'.
2) Inserte una nueva fila al final de los datos.
3) Rellene todas las columnas de fondo amarillo: ID Contrato, Arrendatario, NIF, Dirección, Fecha inicio, Fecha revisión, Renta vigente y Límite máximo pactado.
4) Copie las fórmulas de las columnas K a R desde una fila existente.</t>
        </is>
      </c>
      <c r="B11" s="23" t="n"/>
      <c r="C11" s="23" t="n"/>
      <c r="D11" s="23" t="n"/>
      <c r="E11" s="24" t="n"/>
    </row>
    <row r="12" ht="24" customHeight="1">
      <c r="A12" s="34" t="inlineStr">
        <is>
          <t>NOTA LEGAL IMPORTANTE</t>
        </is>
      </c>
      <c r="B12" s="23" t="n"/>
      <c r="C12" s="23" t="n"/>
      <c r="D12" s="23" t="n"/>
      <c r="E12" s="24" t="n"/>
    </row>
    <row r="13" ht="72" customHeight="1">
      <c r="A13" s="13" t="inlineStr">
        <is>
          <t>La revisión de la renta debe respetar lo expresamente pactado en el contrato de arrendamiento. Según la LAU (modificada por Ley 12/2023), para contratos de vivienda habitual, la actualización se realizará conforme al índice pactado (IGC, IPC u otro) con los límites establecidos por la normativa vigente en cada período. Este archivo es una herramienta de cálculo orientativa; consulte siempre con un profesional jurídico o inmobiliario antes de aplicar cualquier actualización de renta.</t>
        </is>
      </c>
      <c r="B13" s="23" t="n"/>
      <c r="C13" s="23" t="n"/>
      <c r="D13" s="23" t="n"/>
      <c r="E13" s="24" t="n"/>
    </row>
    <row r="14" ht="24" customHeight="1">
      <c r="A14" s="35" t="inlineStr">
        <is>
          <t>FORMATOS Y CAMPOS CLAVE</t>
        </is>
      </c>
      <c r="B14" s="23" t="n"/>
      <c r="C14" s="23" t="n"/>
      <c r="D14" s="23" t="n"/>
      <c r="E14" s="24" t="n"/>
    </row>
    <row r="15" ht="72" customHeight="1">
      <c r="A15" s="13" t="inlineStr">
        <is>
          <t>• Fechas: formato DD/MM/AAAA.
• Importes: euros con dos decimales (1.234,56 €).
• Porcentajes: expresados en tanto por uno (ej. 0,03 = 3%).
• NIF: formato español (8 dígitos + letra).
• Referencia catastral: 20 caracteres alfanuméricos.
• Límite máximo pactado: introducir como decimal (0,03 para 3%).</t>
        </is>
      </c>
      <c r="B15" s="23" t="n"/>
      <c r="C15" s="23" t="n"/>
      <c r="D15" s="23" t="n"/>
      <c r="E15" s="24" t="n"/>
    </row>
    <row r="16" ht="24" customHeight="1">
      <c r="A16" s="35" t="inlineStr">
        <is>
          <t>FUENTE DEL ÍNDICE IGC</t>
        </is>
      </c>
      <c r="B16" s="23" t="n"/>
      <c r="C16" s="23" t="n"/>
      <c r="D16" s="23" t="n"/>
      <c r="E16" s="24" t="n"/>
    </row>
    <row r="17" ht="72" customHeight="1">
      <c r="A17" s="13" t="inlineStr">
        <is>
          <t>El IGC es publicado mensualmente por el Instituto Nacional de Estadística (INE) y el Banco de España. Puede consultarse en: www.ine.es y www.bde.es. Actualice la hoja 'Índice IGC' cada mes con los nuevos valores publicados.</t>
        </is>
      </c>
      <c r="B17" s="23" t="n"/>
      <c r="C17" s="23" t="n"/>
      <c r="D17" s="23" t="n"/>
      <c r="E17" s="24" t="n"/>
    </row>
  </sheetData>
  <mergeCells count="17">
    <mergeCell ref="A1:E1"/>
    <mergeCell ref="A2:E2"/>
    <mergeCell ref="A3:E3"/>
    <mergeCell ref="A4:E4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2026-06-19T11:08:21Z</dcterms:created>
  <dcterms:modified xmlns:dcterms="http://purl.org/dc/terms/" xmlns:xsi="http://www.w3.org/2001/XMLSchema-instance" xsi:type="dcterms:W3CDTF">2026-06-19T11:08:21Z</dcterms:modified>
</cp:coreProperties>
</file>