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ptacione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'Captaciones'!$A$1:$AJ$101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#.##0,00"/>
    <numFmt numFmtId="166" formatCode="#.##0,00 &quot;€&quot;"/>
    <numFmt numFmtId="167" formatCode="0,00%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F2937"/>
      <sz val="10"/>
    </font>
    <font>
      <name val="Aptos Display"/>
      <b val="1"/>
      <color rgb="00FFFFFF"/>
      <sz val="16"/>
    </font>
    <font>
      <name val="Aptos"/>
      <b val="1"/>
      <color rgb="001F2937"/>
      <sz val="10"/>
    </font>
    <font>
      <name val="Aptos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22C55E"/>
      </patternFill>
    </fill>
    <fill>
      <patternFill patternType="solid">
        <fgColor rgb="0014B8A6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left" vertical="center"/>
    </xf>
    <xf numFmtId="166" fontId="2" fillId="4" borderId="1" applyAlignment="1" pivotButton="0" quotePrefix="0" xfId="0">
      <alignment horizontal="left" vertical="center"/>
    </xf>
    <xf numFmtId="167" fontId="2" fillId="4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left" vertical="center"/>
    </xf>
    <xf numFmtId="167" fontId="2" fillId="5" borderId="1" applyAlignment="1" pivotButton="0" quotePrefix="0" xfId="0">
      <alignment horizontal="center" vertical="center"/>
    </xf>
    <xf numFmtId="1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7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  <xf numFmtId="0" fontId="1" fillId="7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Inmuebles por estado comercial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'Resumen'!K6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prstDash val="solid"/>
            </a:ln>
          </spPr>
          <cat>
            <numRef>
              <f>'Resumen'!$J$7:$J$12</f>
            </numRef>
          </cat>
          <val>
            <numRef>
              <f>'Resumen'!$K$7:$K$12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Estado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inmuebles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de captaciones por municipio</a:t>
            </a:r>
          </a:p>
        </rich>
      </tx>
    </title>
    <plotArea>
      <pieChart>
        <varyColors val="1"/>
        <ser>
          <idx val="0"/>
          <order val="0"/>
          <tx>
            <strRef>
              <f>'Resumen'!N6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'Resumen'!$M$7:$M$15</f>
            </numRef>
          </cat>
          <val>
            <numRef>
              <f>'Resumen'!$N$7:$N$15</f>
            </numRef>
          </val>
        </ser>
        <dLbls>
          <showPercent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Precio solicitado por inmueble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'Captaciones'!W1</f>
            </strRef>
          </tx>
          <spPr>
            <a:solidFill xmlns:a="http://schemas.openxmlformats.org/drawingml/2006/main">
              <a:srgbClr val="22C55E"/>
            </a:solidFill>
            <a:ln xmlns:a="http://schemas.openxmlformats.org/drawingml/2006/main">
              <a:prstDash val="solid"/>
            </a:ln>
          </spPr>
          <cat>
            <numRef>
              <f>'Captaciones'!$A$2:$A$101</f>
            </numRef>
          </cat>
          <val>
            <numRef>
              <f>'Captaciones'!$W$2:$W$101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Precio solicitado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ID captación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11</row>
      <rowOff>0</rowOff>
    </from>
    <ext cx="468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7</col>
      <colOff>0</colOff>
      <row>11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27</row>
      <rowOff>0</rowOff>
    </from>
    <ext cx="9720000" cy="36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101"/>
  <sheetViews>
    <sheetView showGridLines="0" zoomScale="8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6" customWidth="1" min="3" max="3"/>
    <col width="23" customWidth="1" min="4" max="4"/>
    <col width="14" customWidth="1" min="5" max="5"/>
    <col width="16" customWidth="1" min="6" max="6"/>
    <col width="29" customWidth="1" min="7" max="7"/>
    <col width="36" customWidth="1" min="8" max="8"/>
    <col width="13" customWidth="1" min="9" max="9"/>
    <col width="16" customWidth="1" min="10" max="10"/>
    <col width="16" customWidth="1" min="11" max="11"/>
    <col width="25" customWidth="1" min="12" max="12"/>
    <col width="18" customWidth="1" min="13" max="13"/>
    <col width="18" customWidth="1" min="14" max="14"/>
    <col width="13" customWidth="1" min="15" max="15"/>
    <col width="10" customWidth="1" min="16" max="16"/>
    <col width="11" customWidth="1" min="17" max="17"/>
    <col width="11" customWidth="1" min="18" max="18"/>
    <col width="21" customWidth="1" min="19" max="19"/>
    <col width="18" customWidth="1" min="20" max="20"/>
    <col width="20" customWidth="1" min="21" max="21"/>
    <col width="19" customWidth="1" min="22" max="22"/>
    <col width="19" customWidth="1" min="23" max="23"/>
    <col width="19" customWidth="1" min="24" max="24"/>
    <col width="20" customWidth="1" min="25" max="25"/>
    <col width="14" customWidth="1" min="26" max="26"/>
    <col width="20" customWidth="1" min="27" max="27"/>
    <col width="18" customWidth="1" min="28" max="28"/>
    <col width="24" customWidth="1" min="29" max="29"/>
    <col width="17" customWidth="1" min="30" max="30"/>
    <col width="24" customWidth="1" min="31" max="31"/>
    <col width="17" customWidth="1" min="32" max="32"/>
    <col width="16" customWidth="1" min="33" max="33"/>
    <col width="27" customWidth="1" min="34" max="34"/>
    <col width="38" customWidth="1" min="35" max="35"/>
    <col width="23" customWidth="1" min="36" max="36"/>
  </cols>
  <sheetData>
    <row r="1" ht="48" customHeight="1">
      <c r="A1" s="1" t="inlineStr">
        <is>
          <t>ID captación</t>
        </is>
      </c>
      <c r="B1" s="1" t="inlineStr">
        <is>
          <t>Fecha de captación</t>
        </is>
      </c>
      <c r="C1" s="1" t="inlineStr">
        <is>
          <t>Asesor/a</t>
        </is>
      </c>
      <c r="D1" s="1" t="inlineStr">
        <is>
          <t>Nombre del propietario</t>
        </is>
      </c>
      <c r="E1" s="1" t="inlineStr">
        <is>
          <t>NIF</t>
        </is>
      </c>
      <c r="F1" s="1" t="inlineStr">
        <is>
          <t>Teléfono</t>
        </is>
      </c>
      <c r="G1" s="1" t="inlineStr">
        <is>
          <t>Correo electrónico</t>
        </is>
      </c>
      <c r="H1" s="1" t="inlineStr">
        <is>
          <t>Dirección del inmueble</t>
        </is>
      </c>
      <c r="I1" s="1" t="inlineStr">
        <is>
          <t>Código postal</t>
        </is>
      </c>
      <c r="J1" s="1" t="inlineStr">
        <is>
          <t>Municipio</t>
        </is>
      </c>
      <c r="K1" s="1" t="inlineStr">
        <is>
          <t>Provincia</t>
        </is>
      </c>
      <c r="L1" s="1" t="inlineStr">
        <is>
          <t>Referencia catastral</t>
        </is>
      </c>
      <c r="M1" s="1" t="inlineStr">
        <is>
          <t>Tipo de inmueble</t>
        </is>
      </c>
      <c r="N1" s="1" t="inlineStr">
        <is>
          <t>Superficie construida (m²)</t>
        </is>
      </c>
      <c r="O1" s="1" t="inlineStr">
        <is>
          <t>Habitaciones</t>
        </is>
      </c>
      <c r="P1" s="1" t="inlineStr">
        <is>
          <t>Baños</t>
        </is>
      </c>
      <c r="Q1" s="1" t="inlineStr">
        <is>
          <t>Planta</t>
        </is>
      </c>
      <c r="R1" s="1" t="inlineStr">
        <is>
          <t>Ascensor</t>
        </is>
      </c>
      <c r="S1" s="1" t="inlineStr">
        <is>
          <t>Estado de conservación</t>
        </is>
      </c>
      <c r="T1" s="1" t="inlineStr">
        <is>
          <t>Certificado energético</t>
        </is>
      </c>
      <c r="U1" s="1" t="inlineStr">
        <is>
          <t>Cédula de habitabilidad</t>
        </is>
      </c>
      <c r="V1" s="1" t="inlineStr">
        <is>
          <t>Nota simple disponible</t>
        </is>
      </c>
      <c r="W1" s="1" t="inlineStr">
        <is>
          <t>Precio solicitado (€)</t>
        </is>
      </c>
      <c r="X1" s="1" t="inlineStr">
        <is>
          <t>Valoración mínima (€)</t>
        </is>
      </c>
      <c r="Y1" s="1" t="inlineStr">
        <is>
          <t>Precio recomendado (€)</t>
        </is>
      </c>
      <c r="Z1" s="1" t="inlineStr">
        <is>
          <t>Comisión (%)</t>
        </is>
      </c>
      <c r="AA1" s="1" t="inlineStr">
        <is>
          <t>Comisión estimada (€)</t>
        </is>
      </c>
      <c r="AB1" s="1" t="inlineStr">
        <is>
          <t>Gastos previstos (€)</t>
        </is>
      </c>
      <c r="AC1" s="1" t="inlineStr">
        <is>
          <t>Neto estimado propietario (€)</t>
        </is>
      </c>
      <c r="AD1" s="1" t="inlineStr">
        <is>
          <t>Tipo de captación</t>
        </is>
      </c>
      <c r="AE1" s="1" t="inlineStr">
        <is>
          <t>Estado comercial</t>
        </is>
      </c>
      <c r="AF1" s="1" t="inlineStr">
        <is>
          <t>Fecha de publicación</t>
        </is>
      </c>
      <c r="AG1" s="1" t="inlineStr">
        <is>
          <t>Días en cartera</t>
        </is>
      </c>
      <c r="AH1" s="1" t="inlineStr">
        <is>
          <t>Próxima acción</t>
        </is>
      </c>
      <c r="AI1" s="1" t="inlineStr">
        <is>
          <t>Observaciones</t>
        </is>
      </c>
      <c r="AJ1" s="1" t="inlineStr">
        <is>
          <t>Aviso documental</t>
        </is>
      </c>
    </row>
    <row r="2" ht="33" customHeight="1">
      <c r="A2" s="2" t="inlineStr">
        <is>
          <t>CAP-2026-001</t>
        </is>
      </c>
      <c r="B2" s="3" t="n">
        <v>46034</v>
      </c>
      <c r="C2" s="2" t="inlineStr">
        <is>
          <t>Elena Torres</t>
        </is>
      </c>
      <c r="D2" s="4" t="inlineStr">
        <is>
          <t>María García</t>
        </is>
      </c>
      <c r="E2" s="2" t="inlineStr">
        <is>
          <t>12345678Z</t>
        </is>
      </c>
      <c r="F2" s="2" t="inlineStr">
        <is>
          <t>+34 612 345 678</t>
        </is>
      </c>
      <c r="G2" s="4" t="inlineStr">
        <is>
          <t>maria.garcia@ejemplo.es</t>
        </is>
      </c>
      <c r="H2" s="5" t="inlineStr">
        <is>
          <t>Calle Mayor 12, 3ºB</t>
        </is>
      </c>
      <c r="I2" s="6" t="inlineStr">
        <is>
          <t>28013</t>
        </is>
      </c>
      <c r="J2" s="2" t="inlineStr">
        <is>
          <t>Madrid</t>
        </is>
      </c>
      <c r="K2" s="2" t="inlineStr">
        <is>
          <t>Madrid</t>
        </is>
      </c>
      <c r="L2" s="4" t="inlineStr">
        <is>
          <t>1234567VK4713S0001AB</t>
        </is>
      </c>
      <c r="M2" s="2" t="inlineStr">
        <is>
          <t>Piso</t>
        </is>
      </c>
      <c r="N2" s="7" t="n">
        <v>78</v>
      </c>
      <c r="O2" s="8" t="n">
        <v>2</v>
      </c>
      <c r="P2" s="8" t="n">
        <v>1</v>
      </c>
      <c r="Q2" s="2" t="inlineStr">
        <is>
          <t>3ª</t>
        </is>
      </c>
      <c r="R2" s="2" t="inlineStr">
        <is>
          <t>Sí</t>
        </is>
      </c>
      <c r="S2" s="4" t="inlineStr">
        <is>
          <t>Buen estado</t>
        </is>
      </c>
      <c r="T2" s="2" t="inlineStr">
        <is>
          <t>No</t>
        </is>
      </c>
      <c r="U2" s="2" t="inlineStr">
        <is>
          <t>Sí</t>
        </is>
      </c>
      <c r="V2" s="2" t="inlineStr">
        <is>
          <t>No</t>
        </is>
      </c>
      <c r="W2" s="9" t="n">
        <v>250000</v>
      </c>
      <c r="X2" s="9" t="n">
        <v>240000</v>
      </c>
      <c r="Y2" s="10">
        <f>IF(X2&lt;&gt;"",X2*1.03,"")</f>
        <v/>
      </c>
      <c r="Z2" s="11">
        <f>IF(AD2&lt;&gt;"",IFERROR(VLOOKUP(AD2,'Resumen'!$J$2:$K$3,2,FALSE),""),"")</f>
        <v/>
      </c>
      <c r="AA2" s="10">
        <f>IF(OR(W2="",Z2=""),"",W2*Z2)</f>
        <v/>
      </c>
      <c r="AB2" s="9" t="n">
        <v>4200</v>
      </c>
      <c r="AC2" s="10">
        <f>IF(OR(W2="",AA2="",AB2=""),"",W2-AA2-AB2)</f>
        <v/>
      </c>
      <c r="AD2" s="2" t="inlineStr">
        <is>
          <t>Exclusiva</t>
        </is>
      </c>
      <c r="AE2" s="2" t="inlineStr">
        <is>
          <t>Pendiente documentación</t>
        </is>
      </c>
      <c r="AF2" s="3" t="n"/>
      <c r="AG2" s="12">
        <f>IF(B2="","",IF(AF2&lt;&gt;"",AF2-B2,TODAY()-B2))</f>
        <v/>
      </c>
      <c r="AH2" s="5" t="inlineStr">
        <is>
          <t>Solicitar nota simple y certificado energético</t>
        </is>
      </c>
      <c r="AI2" s="5" t="inlineStr">
        <is>
          <t>Propietaria interesada en vender antes del verano.</t>
        </is>
      </c>
      <c r="AJ2" s="13">
        <f>IF(B2="","",IF(OR(T2="No",U2="No",V2="No"),"Revisar documentación","Completa"))</f>
        <v/>
      </c>
    </row>
    <row r="3" ht="33" customHeight="1">
      <c r="A3" s="2" t="inlineStr">
        <is>
          <t>CAP-2026-002</t>
        </is>
      </c>
      <c r="B3" s="3" t="n">
        <v>46058</v>
      </c>
      <c r="C3" s="2" t="inlineStr">
        <is>
          <t>Carlos Molina</t>
        </is>
      </c>
      <c r="D3" s="4" t="inlineStr">
        <is>
          <t>Antonio López</t>
        </is>
      </c>
      <c r="E3" s="2" t="inlineStr">
        <is>
          <t>23456789B</t>
        </is>
      </c>
      <c r="F3" s="2" t="inlineStr">
        <is>
          <t>+34 623 456 789</t>
        </is>
      </c>
      <c r="G3" s="4" t="inlineStr">
        <is>
          <t>antonio.lopez@ejemplo.es</t>
        </is>
      </c>
      <c r="H3" s="5" t="inlineStr">
        <is>
          <t>Av. Diagonal 405, 5º2ª</t>
        </is>
      </c>
      <c r="I3" s="6" t="inlineStr">
        <is>
          <t>08008</t>
        </is>
      </c>
      <c r="J3" s="2" t="inlineStr">
        <is>
          <t>Barcelona</t>
        </is>
      </c>
      <c r="K3" s="2" t="inlineStr">
        <is>
          <t>Barcelona</t>
        </is>
      </c>
      <c r="L3" s="4" t="inlineStr">
        <is>
          <t>7654321DF3875N0002CD</t>
        </is>
      </c>
      <c r="M3" s="2" t="inlineStr">
        <is>
          <t>Ático</t>
        </is>
      </c>
      <c r="N3" s="7" t="n">
        <v>132</v>
      </c>
      <c r="O3" s="8" t="n">
        <v>3</v>
      </c>
      <c r="P3" s="8" t="n">
        <v>2</v>
      </c>
      <c r="Q3" s="2" t="inlineStr">
        <is>
          <t>5ª</t>
        </is>
      </c>
      <c r="R3" s="2" t="inlineStr">
        <is>
          <t>Sí</t>
        </is>
      </c>
      <c r="S3" s="4" t="inlineStr">
        <is>
          <t>Reformado</t>
        </is>
      </c>
      <c r="T3" s="2" t="inlineStr">
        <is>
          <t>Sí</t>
        </is>
      </c>
      <c r="U3" s="2" t="inlineStr">
        <is>
          <t>Sí</t>
        </is>
      </c>
      <c r="V3" s="2" t="inlineStr">
        <is>
          <t>Sí</t>
        </is>
      </c>
      <c r="W3" s="9" t="n">
        <v>495000</v>
      </c>
      <c r="X3" s="9" t="n">
        <v>470000</v>
      </c>
      <c r="Y3" s="14">
        <f>IF(X3&lt;&gt;"",X3*1.03,"")</f>
        <v/>
      </c>
      <c r="Z3" s="15">
        <f>IF(AD3&lt;&gt;"",IFERROR(VLOOKUP(AD3,'Resumen'!$J$2:$K$3,2,FALSE),""),"")</f>
        <v/>
      </c>
      <c r="AA3" s="14">
        <f>IF(OR(W3="",Z3=""),"",W3*Z3)</f>
        <v/>
      </c>
      <c r="AB3" s="9" t="n">
        <v>6800</v>
      </c>
      <c r="AC3" s="14">
        <f>IF(OR(W3="",AA3="",AB3=""),"",W3-AA3-AB3)</f>
        <v/>
      </c>
      <c r="AD3" s="2" t="inlineStr">
        <is>
          <t>No exclusiva</t>
        </is>
      </c>
      <c r="AE3" s="2" t="inlineStr">
        <is>
          <t>Preparada para publicar</t>
        </is>
      </c>
      <c r="AF3" s="3" t="n"/>
      <c r="AG3" s="16">
        <f>IF(B3="","",IF(AF3&lt;&gt;"",AF3-B3,TODAY()-B3))</f>
        <v/>
      </c>
      <c r="AH3" s="5" t="inlineStr">
        <is>
          <t>Revisar reportaje fotográfico y texto comercial</t>
        </is>
      </c>
      <c r="AI3" s="5" t="inlineStr">
        <is>
          <t>Terraza orientada a patio de manzana.</t>
        </is>
      </c>
      <c r="AJ3" s="17">
        <f>IF(B3="","",IF(OR(T3="No",U3="No",V3="No"),"Revisar documentación","Completa"))</f>
        <v/>
      </c>
    </row>
    <row r="4" ht="33" customHeight="1">
      <c r="A4" s="2" t="inlineStr">
        <is>
          <t>CAP-2026-003</t>
        </is>
      </c>
      <c r="B4" s="3" t="n">
        <v>46099</v>
      </c>
      <c r="C4" s="2" t="inlineStr">
        <is>
          <t>Marta Vidal</t>
        </is>
      </c>
      <c r="D4" s="4" t="inlineStr">
        <is>
          <t>Carmen Ruiz</t>
        </is>
      </c>
      <c r="E4" s="2" t="inlineStr">
        <is>
          <t>34567890C</t>
        </is>
      </c>
      <c r="F4" s="2" t="inlineStr">
        <is>
          <t>+34 634 567 890</t>
        </is>
      </c>
      <c r="G4" s="4" t="inlineStr">
        <is>
          <t>carmen.ruiz@ejemplo.es</t>
        </is>
      </c>
      <c r="H4" s="5" t="inlineStr">
        <is>
          <t>Calle Sierpes 8, 2ºA</t>
        </is>
      </c>
      <c r="I4" s="6" t="inlineStr">
        <is>
          <t>41004</t>
        </is>
      </c>
      <c r="J4" s="2" t="inlineStr">
        <is>
          <t>Sevilla</t>
        </is>
      </c>
      <c r="K4" s="2" t="inlineStr">
        <is>
          <t>Sevilla</t>
        </is>
      </c>
      <c r="L4" s="4" t="inlineStr">
        <is>
          <t>4567890TG3446S0003EF</t>
        </is>
      </c>
      <c r="M4" s="2" t="inlineStr">
        <is>
          <t>Piso</t>
        </is>
      </c>
      <c r="N4" s="7" t="n">
        <v>58</v>
      </c>
      <c r="O4" s="8" t="n">
        <v>1</v>
      </c>
      <c r="P4" s="8" t="n">
        <v>1</v>
      </c>
      <c r="Q4" s="2" t="inlineStr">
        <is>
          <t>2ª</t>
        </is>
      </c>
      <c r="R4" s="2" t="inlineStr">
        <is>
          <t>No</t>
        </is>
      </c>
      <c r="S4" s="4" t="inlineStr">
        <is>
          <t>Buen estado</t>
        </is>
      </c>
      <c r="T4" s="2" t="inlineStr">
        <is>
          <t>Sí</t>
        </is>
      </c>
      <c r="U4" s="2" t="inlineStr">
        <is>
          <t>No</t>
        </is>
      </c>
      <c r="V4" s="2" t="inlineStr">
        <is>
          <t>Sí</t>
        </is>
      </c>
      <c r="W4" s="9" t="n">
        <v>145000</v>
      </c>
      <c r="X4" s="9" t="n">
        <v>140000</v>
      </c>
      <c r="Y4" s="10">
        <f>IF(X4&lt;&gt;"",X4*1.03,"")</f>
        <v/>
      </c>
      <c r="Z4" s="11">
        <f>IF(AD4&lt;&gt;"",IFERROR(VLOOKUP(AD4,'Resumen'!$J$2:$K$3,2,FALSE),""),"")</f>
        <v/>
      </c>
      <c r="AA4" s="10">
        <f>IF(OR(W4="",Z4=""),"",W4*Z4)</f>
        <v/>
      </c>
      <c r="AB4" s="9" t="n">
        <v>3100</v>
      </c>
      <c r="AC4" s="10">
        <f>IF(OR(W4="",AA4="",AB4=""),"",W4-AA4-AB4)</f>
        <v/>
      </c>
      <c r="AD4" s="2" t="inlineStr">
        <is>
          <t>Exclusiva</t>
        </is>
      </c>
      <c r="AE4" s="2" t="inlineStr">
        <is>
          <t>Publicada</t>
        </is>
      </c>
      <c r="AF4" s="3" t="n">
        <v>46114</v>
      </c>
      <c r="AG4" s="12">
        <f>IF(B4="","",IF(AF4&lt;&gt;"",AF4-B4,TODAY()-B4))</f>
        <v/>
      </c>
      <c r="AH4" s="5" t="inlineStr">
        <is>
          <t>Coordinar visitas del fin de semana</t>
        </is>
      </c>
      <c r="AI4" s="5" t="inlineStr">
        <is>
          <t>Inmueble céntrico con buena demanda de inversión.</t>
        </is>
      </c>
      <c r="AJ4" s="13">
        <f>IF(B4="","",IF(OR(T4="No",U4="No",V4="No"),"Revisar documentación","Completa"))</f>
        <v/>
      </c>
    </row>
    <row r="5" ht="33" customHeight="1">
      <c r="A5" s="2" t="inlineStr">
        <is>
          <t>CAP-2026-004</t>
        </is>
      </c>
      <c r="B5" s="3" t="n">
        <v>46120</v>
      </c>
      <c r="C5" s="2" t="inlineStr">
        <is>
          <t>Javier Pardo</t>
        </is>
      </c>
      <c r="D5" s="4" t="inlineStr">
        <is>
          <t>José Martínez</t>
        </is>
      </c>
      <c r="E5" s="2" t="inlineStr">
        <is>
          <t>45678901D</t>
        </is>
      </c>
      <c r="F5" s="2" t="inlineStr">
        <is>
          <t>+34 645 678 901</t>
        </is>
      </c>
      <c r="G5" s="4" t="inlineStr">
        <is>
          <t>jose.martinez@ejemplo.es</t>
        </is>
      </c>
      <c r="H5" s="5" t="inlineStr">
        <is>
          <t>Calle Colón 22, 1º</t>
        </is>
      </c>
      <c r="I5" s="6" t="inlineStr">
        <is>
          <t>46004</t>
        </is>
      </c>
      <c r="J5" s="2" t="inlineStr">
        <is>
          <t>Valencia</t>
        </is>
      </c>
      <c r="K5" s="2" t="inlineStr">
        <is>
          <t>Valencia</t>
        </is>
      </c>
      <c r="L5" s="4" t="inlineStr">
        <is>
          <t>2345678YJ2724N0004GH</t>
        </is>
      </c>
      <c r="M5" s="2" t="inlineStr">
        <is>
          <t>Adosado</t>
        </is>
      </c>
      <c r="N5" s="7" t="n">
        <v>165</v>
      </c>
      <c r="O5" s="8" t="n">
        <v>4</v>
      </c>
      <c r="P5" s="8" t="n">
        <v>3</v>
      </c>
      <c r="Q5" s="2" t="inlineStr">
        <is>
          <t>Baja</t>
        </is>
      </c>
      <c r="R5" s="2" t="inlineStr">
        <is>
          <t>No</t>
        </is>
      </c>
      <c r="S5" s="4" t="inlineStr">
        <is>
          <t>Buen estado</t>
        </is>
      </c>
      <c r="T5" s="2" t="inlineStr">
        <is>
          <t>Sí</t>
        </is>
      </c>
      <c r="U5" s="2" t="inlineStr">
        <is>
          <t>Sí</t>
        </is>
      </c>
      <c r="V5" s="2" t="inlineStr">
        <is>
          <t>Sí</t>
        </is>
      </c>
      <c r="W5" s="9" t="n">
        <v>275000</v>
      </c>
      <c r="X5" s="9" t="n">
        <v>265000</v>
      </c>
      <c r="Y5" s="14">
        <f>IF(X5&lt;&gt;"",X5*1.03,"")</f>
        <v/>
      </c>
      <c r="Z5" s="15">
        <f>IF(AD5&lt;&gt;"",IFERROR(VLOOKUP(AD5,'Resumen'!$J$2:$K$3,2,FALSE),""),"")</f>
        <v/>
      </c>
      <c r="AA5" s="14">
        <f>IF(OR(W5="",Z5=""),"",W5*Z5)</f>
        <v/>
      </c>
      <c r="AB5" s="9" t="n">
        <v>5200</v>
      </c>
      <c r="AC5" s="14">
        <f>IF(OR(W5="",AA5="",AB5=""),"",W5-AA5-AB5)</f>
        <v/>
      </c>
      <c r="AD5" s="2" t="inlineStr">
        <is>
          <t>No exclusiva</t>
        </is>
      </c>
      <c r="AE5" s="2" t="inlineStr">
        <is>
          <t>Vendida</t>
        </is>
      </c>
      <c r="AF5" s="3" t="n">
        <v>46132</v>
      </c>
      <c r="AG5" s="16">
        <f>IF(B5="","",IF(AF5&lt;&gt;"",AF5-B5,TODAY()-B5))</f>
        <v/>
      </c>
      <c r="AH5" s="5" t="inlineStr">
        <is>
          <t>Archivar expediente y confirmar escrituración</t>
        </is>
      </c>
      <c r="AI5" s="5" t="inlineStr">
        <is>
          <t>Venta acordada con entrega prevista en octubre.</t>
        </is>
      </c>
      <c r="AJ5" s="17">
        <f>IF(B5="","",IF(OR(T5="No",U5="No",V5="No"),"Revisar documentación","Completa"))</f>
        <v/>
      </c>
    </row>
    <row r="6" ht="33" customHeight="1">
      <c r="A6" s="2" t="inlineStr">
        <is>
          <t>CAP-2026-005</t>
        </is>
      </c>
      <c r="B6" s="3" t="n">
        <v>46156</v>
      </c>
      <c r="C6" s="2" t="inlineStr">
        <is>
          <t>Elena Torres</t>
        </is>
      </c>
      <c r="D6" s="4" t="inlineStr">
        <is>
          <t>Laura Fernández</t>
        </is>
      </c>
      <c r="E6" s="2" t="inlineStr">
        <is>
          <t>56789012E</t>
        </is>
      </c>
      <c r="F6" s="2" t="inlineStr">
        <is>
          <t>+34 656 789 012</t>
        </is>
      </c>
      <c r="G6" s="4" t="inlineStr">
        <is>
          <t>laura.fernandez@ejemplo.es</t>
        </is>
      </c>
      <c r="H6" s="5" t="inlineStr">
        <is>
          <t>Paseo Marítimo 18, 7º</t>
        </is>
      </c>
      <c r="I6" s="6" t="inlineStr">
        <is>
          <t>29016</t>
        </is>
      </c>
      <c r="J6" s="2" t="inlineStr">
        <is>
          <t>Málaga</t>
        </is>
      </c>
      <c r="K6" s="2" t="inlineStr">
        <is>
          <t>Málaga</t>
        </is>
      </c>
      <c r="L6" s="4" t="inlineStr">
        <is>
          <t>8765432UF6576S0005IJ</t>
        </is>
      </c>
      <c r="M6" s="2" t="inlineStr">
        <is>
          <t>Ático</t>
        </is>
      </c>
      <c r="N6" s="7" t="n">
        <v>110</v>
      </c>
      <c r="O6" s="8" t="n">
        <v>3</v>
      </c>
      <c r="P6" s="8" t="n">
        <v>2</v>
      </c>
      <c r="Q6" s="2" t="inlineStr">
        <is>
          <t>7ª</t>
        </is>
      </c>
      <c r="R6" s="2" t="inlineStr">
        <is>
          <t>Sí</t>
        </is>
      </c>
      <c r="S6" s="4" t="inlineStr">
        <is>
          <t>Reformado</t>
        </is>
      </c>
      <c r="T6" s="2" t="inlineStr">
        <is>
          <t>Sí</t>
        </is>
      </c>
      <c r="U6" s="2" t="inlineStr">
        <is>
          <t>Sí</t>
        </is>
      </c>
      <c r="V6" s="2" t="inlineStr">
        <is>
          <t>Sí</t>
        </is>
      </c>
      <c r="W6" s="9" t="n">
        <v>320000</v>
      </c>
      <c r="X6" s="9" t="n">
        <v>305000</v>
      </c>
      <c r="Y6" s="10">
        <f>IF(X6&lt;&gt;"",X6*1.03,"")</f>
        <v/>
      </c>
      <c r="Z6" s="11">
        <f>IF(AD6&lt;&gt;"",IFERROR(VLOOKUP(AD6,'Resumen'!$J$2:$K$3,2,FALSE),""),"")</f>
        <v/>
      </c>
      <c r="AA6" s="10">
        <f>IF(OR(W6="",Z6=""),"",W6*Z6)</f>
        <v/>
      </c>
      <c r="AB6" s="9" t="n">
        <v>5900</v>
      </c>
      <c r="AC6" s="10">
        <f>IF(OR(W6="",AA6="",AB6=""),"",W6-AA6-AB6)</f>
        <v/>
      </c>
      <c r="AD6" s="2" t="inlineStr">
        <is>
          <t>Exclusiva</t>
        </is>
      </c>
      <c r="AE6" s="2" t="inlineStr">
        <is>
          <t>Reservada</t>
        </is>
      </c>
      <c r="AF6" s="3" t="n">
        <v>46168</v>
      </c>
      <c r="AG6" s="12">
        <f>IF(B6="","",IF(AF6&lt;&gt;"",AF6-B6,TODAY()-B6))</f>
        <v/>
      </c>
      <c r="AH6" s="5" t="inlineStr">
        <is>
          <t>Solicitar confirmación de financiación</t>
        </is>
      </c>
      <c r="AI6" s="5" t="inlineStr">
        <is>
          <t>Vistas al mar y plaza de garaje incluida.</t>
        </is>
      </c>
      <c r="AJ6" s="13">
        <f>IF(B6="","",IF(OR(T6="No",U6="No",V6="No"),"Revisar documentación","Completa"))</f>
        <v/>
      </c>
    </row>
    <row r="7" ht="33" customHeight="1">
      <c r="A7" s="2" t="inlineStr">
        <is>
          <t>CAP-2026-006</t>
        </is>
      </c>
      <c r="B7" s="3" t="n">
        <v>46182</v>
      </c>
      <c r="C7" s="2" t="inlineStr">
        <is>
          <t>Carlos Molina</t>
        </is>
      </c>
      <c r="D7" s="4" t="inlineStr">
        <is>
          <t>Manuel Sánchez</t>
        </is>
      </c>
      <c r="E7" s="2" t="inlineStr">
        <is>
          <t>67890123F</t>
        </is>
      </c>
      <c r="F7" s="2" t="inlineStr">
        <is>
          <t>+34 667 890 123</t>
        </is>
      </c>
      <c r="G7" s="4" t="inlineStr">
        <is>
          <t>manuel.sanchez@ejemplo.es</t>
        </is>
      </c>
      <c r="H7" s="5" t="inlineStr">
        <is>
          <t>Camino de las Torres 45</t>
        </is>
      </c>
      <c r="I7" s="6" t="inlineStr">
        <is>
          <t>50008</t>
        </is>
      </c>
      <c r="J7" s="2" t="inlineStr">
        <is>
          <t>Zaragoza</t>
        </is>
      </c>
      <c r="K7" s="2" t="inlineStr">
        <is>
          <t>Zaragoza</t>
        </is>
      </c>
      <c r="L7" s="4" t="inlineStr">
        <is>
          <t>3456789XM7135C0006KL</t>
        </is>
      </c>
      <c r="M7" s="2" t="inlineStr">
        <is>
          <t>Chalet</t>
        </is>
      </c>
      <c r="N7" s="7" t="n">
        <v>210</v>
      </c>
      <c r="O7" s="8" t="n">
        <v>5</v>
      </c>
      <c r="P7" s="8" t="n">
        <v>3</v>
      </c>
      <c r="Q7" s="2" t="inlineStr">
        <is>
          <t>Baja</t>
        </is>
      </c>
      <c r="R7" s="2" t="inlineStr">
        <is>
          <t>No</t>
        </is>
      </c>
      <c r="S7" s="4" t="inlineStr">
        <is>
          <t>A actualizar</t>
        </is>
      </c>
      <c r="T7" s="2" t="inlineStr">
        <is>
          <t>Sí</t>
        </is>
      </c>
      <c r="U7" s="2" t="inlineStr">
        <is>
          <t>Sí</t>
        </is>
      </c>
      <c r="V7" s="2" t="inlineStr">
        <is>
          <t>Sí</t>
        </is>
      </c>
      <c r="W7" s="9" t="n">
        <v>385000</v>
      </c>
      <c r="X7" s="9" t="n">
        <v>360000</v>
      </c>
      <c r="Y7" s="14">
        <f>IF(X7&lt;&gt;"",X7*1.03,"")</f>
        <v/>
      </c>
      <c r="Z7" s="15">
        <f>IF(AD7&lt;&gt;"",IFERROR(VLOOKUP(AD7,'Resumen'!$J$2:$K$3,2,FALSE),""),"")</f>
        <v/>
      </c>
      <c r="AA7" s="14">
        <f>IF(OR(W7="",Z7=""),"",W7*Z7)</f>
        <v/>
      </c>
      <c r="AB7" s="9" t="n">
        <v>7600</v>
      </c>
      <c r="AC7" s="14">
        <f>IF(OR(W7="",AA7="",AB7=""),"",W7-AA7-AB7)</f>
        <v/>
      </c>
      <c r="AD7" s="2" t="inlineStr">
        <is>
          <t>No exclusiva</t>
        </is>
      </c>
      <c r="AE7" s="2" t="inlineStr">
        <is>
          <t>Publicada</t>
        </is>
      </c>
      <c r="AF7" s="3" t="n">
        <v>46193</v>
      </c>
      <c r="AG7" s="16">
        <f>IF(B7="","",IF(AF7&lt;&gt;"",AF7-B7,TODAY()-B7))</f>
        <v/>
      </c>
      <c r="AH7" s="5" t="inlineStr">
        <is>
          <t>Actualizar campaña digital y analizar visitas</t>
        </is>
      </c>
      <c r="AI7" s="5" t="inlineStr">
        <is>
          <t>Parcela privada con piscina y trastero.</t>
        </is>
      </c>
      <c r="AJ7" s="17">
        <f>IF(B7="","",IF(OR(T7="No",U7="No",V7="No"),"Revisar documentación","Completa"))</f>
        <v/>
      </c>
    </row>
    <row r="8" ht="33" customHeight="1">
      <c r="A8" s="2" t="inlineStr">
        <is>
          <t>CAP-2026-007</t>
        </is>
      </c>
      <c r="B8" s="3" t="n">
        <v>46206</v>
      </c>
      <c r="C8" s="2" t="inlineStr">
        <is>
          <t>Marta Vidal</t>
        </is>
      </c>
      <c r="D8" s="4" t="inlineStr">
        <is>
          <t>Ana Pérez</t>
        </is>
      </c>
      <c r="E8" s="2" t="inlineStr">
        <is>
          <t>78901234G</t>
        </is>
      </c>
      <c r="F8" s="2" t="inlineStr">
        <is>
          <t>+34 678 901 234</t>
        </is>
      </c>
      <c r="G8" s="4" t="inlineStr">
        <is>
          <t>ana.perez@ejemplo.es</t>
        </is>
      </c>
      <c r="H8" s="5" t="inlineStr">
        <is>
          <t>Gran Vía de Don Diego López 52, 4º</t>
        </is>
      </c>
      <c r="I8" s="6" t="inlineStr">
        <is>
          <t>48011</t>
        </is>
      </c>
      <c r="J8" s="2" t="inlineStr">
        <is>
          <t>Bilbao</t>
        </is>
      </c>
      <c r="K8" s="2" t="inlineStr">
        <is>
          <t>Bizkaia</t>
        </is>
      </c>
      <c r="L8" s="4" t="inlineStr">
        <is>
          <t>9876543VN2787A0007MN</t>
        </is>
      </c>
      <c r="M8" s="2" t="inlineStr">
        <is>
          <t>Piso</t>
        </is>
      </c>
      <c r="N8" s="7" t="n">
        <v>96</v>
      </c>
      <c r="O8" s="8" t="n">
        <v>3</v>
      </c>
      <c r="P8" s="8" t="n">
        <v>2</v>
      </c>
      <c r="Q8" s="2" t="inlineStr">
        <is>
          <t>4ª</t>
        </is>
      </c>
      <c r="R8" s="2" t="inlineStr">
        <is>
          <t>Sí</t>
        </is>
      </c>
      <c r="S8" s="4" t="inlineStr">
        <is>
          <t>Buen estado</t>
        </is>
      </c>
      <c r="T8" s="2" t="inlineStr">
        <is>
          <t>No</t>
        </is>
      </c>
      <c r="U8" s="2" t="inlineStr">
        <is>
          <t>Sí</t>
        </is>
      </c>
      <c r="V8" s="2" t="inlineStr">
        <is>
          <t>No</t>
        </is>
      </c>
      <c r="W8" s="9" t="n">
        <v>260000</v>
      </c>
      <c r="X8" s="9" t="n">
        <v>248000</v>
      </c>
      <c r="Y8" s="10">
        <f>IF(X8&lt;&gt;"",X8*1.03,"")</f>
        <v/>
      </c>
      <c r="Z8" s="11">
        <f>IF(AD8&lt;&gt;"",IFERROR(VLOOKUP(AD8,'Resumen'!$J$2:$K$3,2,FALSE),""),"")</f>
        <v/>
      </c>
      <c r="AA8" s="10">
        <f>IF(OR(W8="",Z8=""),"",W8*Z8)</f>
        <v/>
      </c>
      <c r="AB8" s="9" t="n">
        <v>4800</v>
      </c>
      <c r="AC8" s="10">
        <f>IF(OR(W8="",AA8="",AB8=""),"",W8-AA8-AB8)</f>
        <v/>
      </c>
      <c r="AD8" s="2" t="inlineStr">
        <is>
          <t>Exclusiva</t>
        </is>
      </c>
      <c r="AE8" s="2" t="inlineStr">
        <is>
          <t>Descartada</t>
        </is>
      </c>
      <c r="AF8" s="3" t="n"/>
      <c r="AG8" s="12">
        <f>IF(B8="","",IF(AF8&lt;&gt;"",AF8-B8,TODAY()-B8))</f>
        <v/>
      </c>
      <c r="AH8" s="5" t="inlineStr">
        <is>
          <t>Contactar para actualizar decisión de venta</t>
        </is>
      </c>
      <c r="AI8" s="5" t="inlineStr">
        <is>
          <t>La propietaria ha decidido aplazar la comercialización.</t>
        </is>
      </c>
      <c r="AJ8" s="13">
        <f>IF(B8="","",IF(OR(T8="No",U8="No",V8="No"),"Revisar documentación","Completa"))</f>
        <v/>
      </c>
    </row>
    <row r="9" ht="33" customHeight="1">
      <c r="A9" s="2" t="inlineStr">
        <is>
          <t>CAP-2026-008</t>
        </is>
      </c>
      <c r="B9" s="3" t="n">
        <v>46245</v>
      </c>
      <c r="C9" s="2" t="inlineStr">
        <is>
          <t>Javier Pardo</t>
        </is>
      </c>
      <c r="D9" s="4" t="inlineStr">
        <is>
          <t>Sergio Navarro</t>
        </is>
      </c>
      <c r="E9" s="2" t="inlineStr">
        <is>
          <t>89012345H</t>
        </is>
      </c>
      <c r="F9" s="2" t="inlineStr">
        <is>
          <t>+34 689 012 345</t>
        </is>
      </c>
      <c r="G9" s="4" t="inlineStr">
        <is>
          <t>sergio.navarro@ejemplo.es</t>
        </is>
      </c>
      <c r="H9" s="5" t="inlineStr">
        <is>
          <t>Av. de la Constitución 71, 2ºC</t>
        </is>
      </c>
      <c r="I9" s="6" t="inlineStr">
        <is>
          <t>03002</t>
        </is>
      </c>
      <c r="J9" s="2" t="inlineStr">
        <is>
          <t>Alicante</t>
        </is>
      </c>
      <c r="K9" s="2" t="inlineStr">
        <is>
          <t>Alicante</t>
        </is>
      </c>
      <c r="L9" s="4" t="inlineStr">
        <is>
          <t>6543210YH1458R0008OP</t>
        </is>
      </c>
      <c r="M9" s="2" t="inlineStr">
        <is>
          <t>Piso</t>
        </is>
      </c>
      <c r="N9" s="7" t="n">
        <v>82</v>
      </c>
      <c r="O9" s="8" t="n">
        <v>2</v>
      </c>
      <c r="P9" s="8" t="n">
        <v>1</v>
      </c>
      <c r="Q9" s="2" t="inlineStr">
        <is>
          <t>2ª</t>
        </is>
      </c>
      <c r="R9" s="2" t="inlineStr">
        <is>
          <t>Sí</t>
        </is>
      </c>
      <c r="S9" s="4" t="inlineStr">
        <is>
          <t>Reformado</t>
        </is>
      </c>
      <c r="T9" s="2" t="inlineStr">
        <is>
          <t>Sí</t>
        </is>
      </c>
      <c r="U9" s="2" t="inlineStr">
        <is>
          <t>Sí</t>
        </is>
      </c>
      <c r="V9" s="2" t="inlineStr">
        <is>
          <t>Sí</t>
        </is>
      </c>
      <c r="W9" s="9" t="n">
        <v>195000</v>
      </c>
      <c r="X9" s="9" t="n">
        <v>188000</v>
      </c>
      <c r="Y9" s="14">
        <f>IF(X9&lt;&gt;"",X9*1.03,"")</f>
        <v/>
      </c>
      <c r="Z9" s="15">
        <f>IF(AD9&lt;&gt;"",IFERROR(VLOOKUP(AD9,'Resumen'!$J$2:$K$3,2,FALSE),""),"")</f>
        <v/>
      </c>
      <c r="AA9" s="14">
        <f>IF(OR(W9="",Z9=""),"",W9*Z9)</f>
        <v/>
      </c>
      <c r="AB9" s="9" t="n">
        <v>3900</v>
      </c>
      <c r="AC9" s="14">
        <f>IF(OR(W9="",AA9="",AB9=""),"",W9-AA9-AB9)</f>
        <v/>
      </c>
      <c r="AD9" s="2" t="inlineStr">
        <is>
          <t>No exclusiva</t>
        </is>
      </c>
      <c r="AE9" s="2" t="inlineStr">
        <is>
          <t>Preparada para publicar</t>
        </is>
      </c>
      <c r="AF9" s="3" t="n"/>
      <c r="AG9" s="16">
        <f>IF(B9="","",IF(AF9&lt;&gt;"",AF9-B9,TODAY()-B9))</f>
        <v/>
      </c>
      <c r="AH9" s="5" t="inlineStr">
        <is>
          <t>Validar precio de salida con el propietario</t>
        </is>
      </c>
      <c r="AI9" s="5" t="inlineStr">
        <is>
          <t>Reforma integral realizada en 2026.</t>
        </is>
      </c>
      <c r="AJ9" s="17">
        <f>IF(B9="","",IF(OR(T9="No",U9="No",V9="No"),"Revisar documentación","Completa"))</f>
        <v/>
      </c>
    </row>
    <row r="10" ht="33" customHeight="1">
      <c r="A10" s="2" t="inlineStr">
        <is>
          <t>CAP-2026-009</t>
        </is>
      </c>
      <c r="B10" s="3" t="n">
        <v>46268</v>
      </c>
      <c r="C10" s="2" t="inlineStr">
        <is>
          <t>Elena Torres</t>
        </is>
      </c>
      <c r="D10" s="4" t="inlineStr">
        <is>
          <t>Pilar Romero</t>
        </is>
      </c>
      <c r="E10" s="2" t="inlineStr">
        <is>
          <t>90123456J</t>
        </is>
      </c>
      <c r="F10" s="2" t="inlineStr">
        <is>
          <t>+34 690 123 456</t>
        </is>
      </c>
      <c r="G10" s="4" t="inlineStr">
        <is>
          <t>pilar.romero@ejemplo.es</t>
        </is>
      </c>
      <c r="H10" s="5" t="inlineStr">
        <is>
          <t>Calle Santiago 14, 3ºD</t>
        </is>
      </c>
      <c r="I10" s="6" t="inlineStr">
        <is>
          <t>47001</t>
        </is>
      </c>
      <c r="J10" s="2" t="inlineStr">
        <is>
          <t>Valladolid</t>
        </is>
      </c>
      <c r="K10" s="2" t="inlineStr">
        <is>
          <t>Valladolid</t>
        </is>
      </c>
      <c r="L10" s="4" t="inlineStr">
        <is>
          <t>1122334UM5102H0009QR</t>
        </is>
      </c>
      <c r="M10" s="2" t="inlineStr">
        <is>
          <t>Adosado</t>
        </is>
      </c>
      <c r="N10" s="7" t="n">
        <v>148</v>
      </c>
      <c r="O10" s="8" t="n">
        <v>4</v>
      </c>
      <c r="P10" s="8" t="n">
        <v>2</v>
      </c>
      <c r="Q10" s="2" t="inlineStr">
        <is>
          <t>Baja</t>
        </is>
      </c>
      <c r="R10" s="2" t="inlineStr">
        <is>
          <t>No</t>
        </is>
      </c>
      <c r="S10" s="4" t="inlineStr">
        <is>
          <t>Buen estado</t>
        </is>
      </c>
      <c r="T10" s="2" t="inlineStr">
        <is>
          <t>Sí</t>
        </is>
      </c>
      <c r="U10" s="2" t="inlineStr">
        <is>
          <t>Sí</t>
        </is>
      </c>
      <c r="V10" s="2" t="inlineStr">
        <is>
          <t>Sí</t>
        </is>
      </c>
      <c r="W10" s="9" t="n">
        <v>215000</v>
      </c>
      <c r="X10" s="9" t="n">
        <v>205000</v>
      </c>
      <c r="Y10" s="10">
        <f>IF(X10&lt;&gt;"",X10*1.03,"")</f>
        <v/>
      </c>
      <c r="Z10" s="11">
        <f>IF(AD10&lt;&gt;"",IFERROR(VLOOKUP(AD10,'Resumen'!$J$2:$K$3,2,FALSE),""),"")</f>
        <v/>
      </c>
      <c r="AA10" s="10">
        <f>IF(OR(W10="",Z10=""),"",W10*Z10)</f>
        <v/>
      </c>
      <c r="AB10" s="9" t="n">
        <v>4300</v>
      </c>
      <c r="AC10" s="10">
        <f>IF(OR(W10="",AA10="",AB10=""),"",W10-AA10-AB10)</f>
        <v/>
      </c>
      <c r="AD10" s="2" t="inlineStr">
        <is>
          <t>Exclusiva</t>
        </is>
      </c>
      <c r="AE10" s="2" t="inlineStr">
        <is>
          <t>Publicada</t>
        </is>
      </c>
      <c r="AF10" s="3" t="n">
        <v>46270</v>
      </c>
      <c r="AG10" s="12">
        <f>IF(B10="","",IF(AF10&lt;&gt;"",AF10-B10,TODAY()-B10))</f>
        <v/>
      </c>
      <c r="AH10" s="5" t="inlineStr">
        <is>
          <t>Programar primera jornada de visitas</t>
        </is>
      </c>
      <c r="AI10" s="5" t="inlineStr">
        <is>
          <t>Zona residencial próxima a colegios y servicios.</t>
        </is>
      </c>
      <c r="AJ10" s="13">
        <f>IF(B10="","",IF(OR(T10="No",U10="No",V10="No"),"Revisar documentación","Completa"))</f>
        <v/>
      </c>
    </row>
    <row r="11" ht="22" customHeight="1">
      <c r="A11" s="2" t="n"/>
      <c r="B11" s="3" t="n"/>
      <c r="C11" s="2" t="n"/>
      <c r="D11" s="4" t="n"/>
      <c r="E11" s="2" t="n"/>
      <c r="F11" s="2" t="n"/>
      <c r="G11" s="4" t="n"/>
      <c r="H11" s="5" t="n"/>
      <c r="I11" s="6" t="n"/>
      <c r="J11" s="2" t="n"/>
      <c r="K11" s="2" t="n"/>
      <c r="L11" s="4" t="n"/>
      <c r="M11" s="2" t="n"/>
      <c r="N11" s="7" t="n"/>
      <c r="O11" s="8" t="n"/>
      <c r="P11" s="8" t="n"/>
      <c r="Q11" s="2" t="n"/>
      <c r="R11" s="2" t="n"/>
      <c r="S11" s="4" t="n"/>
      <c r="T11" s="2" t="n"/>
      <c r="U11" s="2" t="n"/>
      <c r="V11" s="2" t="n"/>
      <c r="W11" s="9" t="n"/>
      <c r="X11" s="9" t="n"/>
      <c r="Y11" s="14">
        <f>IF(X11&lt;&gt;"",X11*1.03,"")</f>
        <v/>
      </c>
      <c r="Z11" s="15">
        <f>IF(AD11&lt;&gt;"",IFERROR(VLOOKUP(AD11,'Resumen'!$J$2:$K$3,2,FALSE),""),"")</f>
        <v/>
      </c>
      <c r="AA11" s="14">
        <f>IF(OR(W11="",Z11=""),"",W11*Z11)</f>
        <v/>
      </c>
      <c r="AB11" s="9" t="n"/>
      <c r="AC11" s="14">
        <f>IF(OR(W11="",AA11="",AB11=""),"",W11-AA11-AB11)</f>
        <v/>
      </c>
      <c r="AD11" s="2" t="n"/>
      <c r="AE11" s="2" t="n"/>
      <c r="AF11" s="3" t="n"/>
      <c r="AG11" s="16">
        <f>IF(B11="","",IF(AF11&lt;&gt;"",AF11-B11,TODAY()-B11))</f>
        <v/>
      </c>
      <c r="AH11" s="5" t="n"/>
      <c r="AI11" s="5" t="n"/>
      <c r="AJ11" s="17">
        <f>IF(B11="","",IF(OR(T11="No",U11="No",V11="No"),"Revisar documentación","Completa"))</f>
        <v/>
      </c>
    </row>
    <row r="12" ht="22" customHeight="1">
      <c r="A12" s="2" t="n"/>
      <c r="B12" s="3" t="n"/>
      <c r="C12" s="2" t="n"/>
      <c r="D12" s="4" t="n"/>
      <c r="E12" s="2" t="n"/>
      <c r="F12" s="2" t="n"/>
      <c r="G12" s="4" t="n"/>
      <c r="H12" s="5" t="n"/>
      <c r="I12" s="6" t="n"/>
      <c r="J12" s="2" t="n"/>
      <c r="K12" s="2" t="n"/>
      <c r="L12" s="4" t="n"/>
      <c r="M12" s="2" t="n"/>
      <c r="N12" s="7" t="n"/>
      <c r="O12" s="8" t="n"/>
      <c r="P12" s="8" t="n"/>
      <c r="Q12" s="2" t="n"/>
      <c r="R12" s="2" t="n"/>
      <c r="S12" s="4" t="n"/>
      <c r="T12" s="2" t="n"/>
      <c r="U12" s="2" t="n"/>
      <c r="V12" s="2" t="n"/>
      <c r="W12" s="9" t="n"/>
      <c r="X12" s="9" t="n"/>
      <c r="Y12" s="10">
        <f>IF(X12&lt;&gt;"",X12*1.03,"")</f>
        <v/>
      </c>
      <c r="Z12" s="11">
        <f>IF(AD12&lt;&gt;"",IFERROR(VLOOKUP(AD12,'Resumen'!$J$2:$K$3,2,FALSE),""),"")</f>
        <v/>
      </c>
      <c r="AA12" s="10">
        <f>IF(OR(W12="",Z12=""),"",W12*Z12)</f>
        <v/>
      </c>
      <c r="AB12" s="9" t="n"/>
      <c r="AC12" s="10">
        <f>IF(OR(W12="",AA12="",AB12=""),"",W12-AA12-AB12)</f>
        <v/>
      </c>
      <c r="AD12" s="2" t="n"/>
      <c r="AE12" s="2" t="n"/>
      <c r="AF12" s="3" t="n"/>
      <c r="AG12" s="12">
        <f>IF(B12="","",IF(AF12&lt;&gt;"",AF12-B12,TODAY()-B12))</f>
        <v/>
      </c>
      <c r="AH12" s="5" t="n"/>
      <c r="AI12" s="5" t="n"/>
      <c r="AJ12" s="13">
        <f>IF(B12="","",IF(OR(T12="No",U12="No",V12="No"),"Revisar documentación","Completa"))</f>
        <v/>
      </c>
    </row>
    <row r="13" ht="22" customHeight="1">
      <c r="A13" s="2" t="n"/>
      <c r="B13" s="3" t="n"/>
      <c r="C13" s="2" t="n"/>
      <c r="D13" s="4" t="n"/>
      <c r="E13" s="2" t="n"/>
      <c r="F13" s="2" t="n"/>
      <c r="G13" s="4" t="n"/>
      <c r="H13" s="5" t="n"/>
      <c r="I13" s="6" t="n"/>
      <c r="J13" s="2" t="n"/>
      <c r="K13" s="2" t="n"/>
      <c r="L13" s="4" t="n"/>
      <c r="M13" s="2" t="n"/>
      <c r="N13" s="7" t="n"/>
      <c r="O13" s="8" t="n"/>
      <c r="P13" s="8" t="n"/>
      <c r="Q13" s="2" t="n"/>
      <c r="R13" s="2" t="n"/>
      <c r="S13" s="4" t="n"/>
      <c r="T13" s="2" t="n"/>
      <c r="U13" s="2" t="n"/>
      <c r="V13" s="2" t="n"/>
      <c r="W13" s="9" t="n"/>
      <c r="X13" s="9" t="n"/>
      <c r="Y13" s="14">
        <f>IF(X13&lt;&gt;"",X13*1.03,"")</f>
        <v/>
      </c>
      <c r="Z13" s="15">
        <f>IF(AD13&lt;&gt;"",IFERROR(VLOOKUP(AD13,'Resumen'!$J$2:$K$3,2,FALSE),""),"")</f>
        <v/>
      </c>
      <c r="AA13" s="14">
        <f>IF(OR(W13="",Z13=""),"",W13*Z13)</f>
        <v/>
      </c>
      <c r="AB13" s="9" t="n"/>
      <c r="AC13" s="14">
        <f>IF(OR(W13="",AA13="",AB13=""),"",W13-AA13-AB13)</f>
        <v/>
      </c>
      <c r="AD13" s="2" t="n"/>
      <c r="AE13" s="2" t="n"/>
      <c r="AF13" s="3" t="n"/>
      <c r="AG13" s="16">
        <f>IF(B13="","",IF(AF13&lt;&gt;"",AF13-B13,TODAY()-B13))</f>
        <v/>
      </c>
      <c r="AH13" s="5" t="n"/>
      <c r="AI13" s="5" t="n"/>
      <c r="AJ13" s="17">
        <f>IF(B13="","",IF(OR(T13="No",U13="No",V13="No"),"Revisar documentación","Completa"))</f>
        <v/>
      </c>
    </row>
    <row r="14" ht="22" customHeight="1">
      <c r="A14" s="2" t="n"/>
      <c r="B14" s="3" t="n"/>
      <c r="C14" s="2" t="n"/>
      <c r="D14" s="4" t="n"/>
      <c r="E14" s="2" t="n"/>
      <c r="F14" s="2" t="n"/>
      <c r="G14" s="4" t="n"/>
      <c r="H14" s="5" t="n"/>
      <c r="I14" s="6" t="n"/>
      <c r="J14" s="2" t="n"/>
      <c r="K14" s="2" t="n"/>
      <c r="L14" s="4" t="n"/>
      <c r="M14" s="2" t="n"/>
      <c r="N14" s="7" t="n"/>
      <c r="O14" s="8" t="n"/>
      <c r="P14" s="8" t="n"/>
      <c r="Q14" s="2" t="n"/>
      <c r="R14" s="2" t="n"/>
      <c r="S14" s="4" t="n"/>
      <c r="T14" s="2" t="n"/>
      <c r="U14" s="2" t="n"/>
      <c r="V14" s="2" t="n"/>
      <c r="W14" s="9" t="n"/>
      <c r="X14" s="9" t="n"/>
      <c r="Y14" s="10">
        <f>IF(X14&lt;&gt;"",X14*1.03,"")</f>
        <v/>
      </c>
      <c r="Z14" s="11">
        <f>IF(AD14&lt;&gt;"",IFERROR(VLOOKUP(AD14,'Resumen'!$J$2:$K$3,2,FALSE),""),"")</f>
        <v/>
      </c>
      <c r="AA14" s="10">
        <f>IF(OR(W14="",Z14=""),"",W14*Z14)</f>
        <v/>
      </c>
      <c r="AB14" s="9" t="n"/>
      <c r="AC14" s="10">
        <f>IF(OR(W14="",AA14="",AB14=""),"",W14-AA14-AB14)</f>
        <v/>
      </c>
      <c r="AD14" s="2" t="n"/>
      <c r="AE14" s="2" t="n"/>
      <c r="AF14" s="3" t="n"/>
      <c r="AG14" s="12">
        <f>IF(B14="","",IF(AF14&lt;&gt;"",AF14-B14,TODAY()-B14))</f>
        <v/>
      </c>
      <c r="AH14" s="5" t="n"/>
      <c r="AI14" s="5" t="n"/>
      <c r="AJ14" s="13">
        <f>IF(B14="","",IF(OR(T14="No",U14="No",V14="No"),"Revisar documentación","Completa"))</f>
        <v/>
      </c>
    </row>
    <row r="15" ht="22" customHeight="1">
      <c r="A15" s="2" t="n"/>
      <c r="B15" s="3" t="n"/>
      <c r="C15" s="2" t="n"/>
      <c r="D15" s="4" t="n"/>
      <c r="E15" s="2" t="n"/>
      <c r="F15" s="2" t="n"/>
      <c r="G15" s="4" t="n"/>
      <c r="H15" s="5" t="n"/>
      <c r="I15" s="6" t="n"/>
      <c r="J15" s="2" t="n"/>
      <c r="K15" s="2" t="n"/>
      <c r="L15" s="4" t="n"/>
      <c r="M15" s="2" t="n"/>
      <c r="N15" s="7" t="n"/>
      <c r="O15" s="8" t="n"/>
      <c r="P15" s="8" t="n"/>
      <c r="Q15" s="2" t="n"/>
      <c r="R15" s="2" t="n"/>
      <c r="S15" s="4" t="n"/>
      <c r="T15" s="2" t="n"/>
      <c r="U15" s="2" t="n"/>
      <c r="V15" s="2" t="n"/>
      <c r="W15" s="9" t="n"/>
      <c r="X15" s="9" t="n"/>
      <c r="Y15" s="14">
        <f>IF(X15&lt;&gt;"",X15*1.03,"")</f>
        <v/>
      </c>
      <c r="Z15" s="15">
        <f>IF(AD15&lt;&gt;"",IFERROR(VLOOKUP(AD15,'Resumen'!$J$2:$K$3,2,FALSE),""),"")</f>
        <v/>
      </c>
      <c r="AA15" s="14">
        <f>IF(OR(W15="",Z15=""),"",W15*Z15)</f>
        <v/>
      </c>
      <c r="AB15" s="9" t="n"/>
      <c r="AC15" s="14">
        <f>IF(OR(W15="",AA15="",AB15=""),"",W15-AA15-AB15)</f>
        <v/>
      </c>
      <c r="AD15" s="2" t="n"/>
      <c r="AE15" s="2" t="n"/>
      <c r="AF15" s="3" t="n"/>
      <c r="AG15" s="16">
        <f>IF(B15="","",IF(AF15&lt;&gt;"",AF15-B15,TODAY()-B15))</f>
        <v/>
      </c>
      <c r="AH15" s="5" t="n"/>
      <c r="AI15" s="5" t="n"/>
      <c r="AJ15" s="17">
        <f>IF(B15="","",IF(OR(T15="No",U15="No",V15="No"),"Revisar documentación","Completa"))</f>
        <v/>
      </c>
    </row>
    <row r="16" ht="22" customHeight="1">
      <c r="A16" s="2" t="n"/>
      <c r="B16" s="3" t="n"/>
      <c r="C16" s="2" t="n"/>
      <c r="D16" s="4" t="n"/>
      <c r="E16" s="2" t="n"/>
      <c r="F16" s="2" t="n"/>
      <c r="G16" s="4" t="n"/>
      <c r="H16" s="5" t="n"/>
      <c r="I16" s="6" t="n"/>
      <c r="J16" s="2" t="n"/>
      <c r="K16" s="2" t="n"/>
      <c r="L16" s="4" t="n"/>
      <c r="M16" s="2" t="n"/>
      <c r="N16" s="7" t="n"/>
      <c r="O16" s="8" t="n"/>
      <c r="P16" s="8" t="n"/>
      <c r="Q16" s="2" t="n"/>
      <c r="R16" s="2" t="n"/>
      <c r="S16" s="4" t="n"/>
      <c r="T16" s="2" t="n"/>
      <c r="U16" s="2" t="n"/>
      <c r="V16" s="2" t="n"/>
      <c r="W16" s="9" t="n"/>
      <c r="X16" s="9" t="n"/>
      <c r="Y16" s="10">
        <f>IF(X16&lt;&gt;"",X16*1.03,"")</f>
        <v/>
      </c>
      <c r="Z16" s="11">
        <f>IF(AD16&lt;&gt;"",IFERROR(VLOOKUP(AD16,'Resumen'!$J$2:$K$3,2,FALSE),""),"")</f>
        <v/>
      </c>
      <c r="AA16" s="10">
        <f>IF(OR(W16="",Z16=""),"",W16*Z16)</f>
        <v/>
      </c>
      <c r="AB16" s="9" t="n"/>
      <c r="AC16" s="10">
        <f>IF(OR(W16="",AA16="",AB16=""),"",W16-AA16-AB16)</f>
        <v/>
      </c>
      <c r="AD16" s="2" t="n"/>
      <c r="AE16" s="2" t="n"/>
      <c r="AF16" s="3" t="n"/>
      <c r="AG16" s="12">
        <f>IF(B16="","",IF(AF16&lt;&gt;"",AF16-B16,TODAY()-B16))</f>
        <v/>
      </c>
      <c r="AH16" s="5" t="n"/>
      <c r="AI16" s="5" t="n"/>
      <c r="AJ16" s="13">
        <f>IF(B16="","",IF(OR(T16="No",U16="No",V16="No"),"Revisar documentación","Completa"))</f>
        <v/>
      </c>
    </row>
    <row r="17" ht="22" customHeight="1">
      <c r="A17" s="2" t="n"/>
      <c r="B17" s="3" t="n"/>
      <c r="C17" s="2" t="n"/>
      <c r="D17" s="4" t="n"/>
      <c r="E17" s="2" t="n"/>
      <c r="F17" s="2" t="n"/>
      <c r="G17" s="4" t="n"/>
      <c r="H17" s="5" t="n"/>
      <c r="I17" s="6" t="n"/>
      <c r="J17" s="2" t="n"/>
      <c r="K17" s="2" t="n"/>
      <c r="L17" s="4" t="n"/>
      <c r="M17" s="2" t="n"/>
      <c r="N17" s="7" t="n"/>
      <c r="O17" s="8" t="n"/>
      <c r="P17" s="8" t="n"/>
      <c r="Q17" s="2" t="n"/>
      <c r="R17" s="2" t="n"/>
      <c r="S17" s="4" t="n"/>
      <c r="T17" s="2" t="n"/>
      <c r="U17" s="2" t="n"/>
      <c r="V17" s="2" t="n"/>
      <c r="W17" s="9" t="n"/>
      <c r="X17" s="9" t="n"/>
      <c r="Y17" s="14">
        <f>IF(X17&lt;&gt;"",X17*1.03,"")</f>
        <v/>
      </c>
      <c r="Z17" s="15">
        <f>IF(AD17&lt;&gt;"",IFERROR(VLOOKUP(AD17,'Resumen'!$J$2:$K$3,2,FALSE),""),"")</f>
        <v/>
      </c>
      <c r="AA17" s="14">
        <f>IF(OR(W17="",Z17=""),"",W17*Z17)</f>
        <v/>
      </c>
      <c r="AB17" s="9" t="n"/>
      <c r="AC17" s="14">
        <f>IF(OR(W17="",AA17="",AB17=""),"",W17-AA17-AB17)</f>
        <v/>
      </c>
      <c r="AD17" s="2" t="n"/>
      <c r="AE17" s="2" t="n"/>
      <c r="AF17" s="3" t="n"/>
      <c r="AG17" s="16">
        <f>IF(B17="","",IF(AF17&lt;&gt;"",AF17-B17,TODAY()-B17))</f>
        <v/>
      </c>
      <c r="AH17" s="5" t="n"/>
      <c r="AI17" s="5" t="n"/>
      <c r="AJ17" s="17">
        <f>IF(B17="","",IF(OR(T17="No",U17="No",V17="No"),"Revisar documentación","Completa"))</f>
        <v/>
      </c>
    </row>
    <row r="18" ht="22" customHeight="1">
      <c r="A18" s="2" t="n"/>
      <c r="B18" s="3" t="n"/>
      <c r="C18" s="2" t="n"/>
      <c r="D18" s="4" t="n"/>
      <c r="E18" s="2" t="n"/>
      <c r="F18" s="2" t="n"/>
      <c r="G18" s="4" t="n"/>
      <c r="H18" s="5" t="n"/>
      <c r="I18" s="6" t="n"/>
      <c r="J18" s="2" t="n"/>
      <c r="K18" s="2" t="n"/>
      <c r="L18" s="4" t="n"/>
      <c r="M18" s="2" t="n"/>
      <c r="N18" s="7" t="n"/>
      <c r="O18" s="8" t="n"/>
      <c r="P18" s="8" t="n"/>
      <c r="Q18" s="2" t="n"/>
      <c r="R18" s="2" t="n"/>
      <c r="S18" s="4" t="n"/>
      <c r="T18" s="2" t="n"/>
      <c r="U18" s="2" t="n"/>
      <c r="V18" s="2" t="n"/>
      <c r="W18" s="9" t="n"/>
      <c r="X18" s="9" t="n"/>
      <c r="Y18" s="10">
        <f>IF(X18&lt;&gt;"",X18*1.03,"")</f>
        <v/>
      </c>
      <c r="Z18" s="11">
        <f>IF(AD18&lt;&gt;"",IFERROR(VLOOKUP(AD18,'Resumen'!$J$2:$K$3,2,FALSE),""),"")</f>
        <v/>
      </c>
      <c r="AA18" s="10">
        <f>IF(OR(W18="",Z18=""),"",W18*Z18)</f>
        <v/>
      </c>
      <c r="AB18" s="9" t="n"/>
      <c r="AC18" s="10">
        <f>IF(OR(W18="",AA18="",AB18=""),"",W18-AA18-AB18)</f>
        <v/>
      </c>
      <c r="AD18" s="2" t="n"/>
      <c r="AE18" s="2" t="n"/>
      <c r="AF18" s="3" t="n"/>
      <c r="AG18" s="12">
        <f>IF(B18="","",IF(AF18&lt;&gt;"",AF18-B18,TODAY()-B18))</f>
        <v/>
      </c>
      <c r="AH18" s="5" t="n"/>
      <c r="AI18" s="5" t="n"/>
      <c r="AJ18" s="13">
        <f>IF(B18="","",IF(OR(T18="No",U18="No",V18="No"),"Revisar documentación","Completa"))</f>
        <v/>
      </c>
    </row>
    <row r="19" ht="22" customHeight="1">
      <c r="A19" s="2" t="n"/>
      <c r="B19" s="3" t="n"/>
      <c r="C19" s="2" t="n"/>
      <c r="D19" s="4" t="n"/>
      <c r="E19" s="2" t="n"/>
      <c r="F19" s="2" t="n"/>
      <c r="G19" s="4" t="n"/>
      <c r="H19" s="5" t="n"/>
      <c r="I19" s="6" t="n"/>
      <c r="J19" s="2" t="n"/>
      <c r="K19" s="2" t="n"/>
      <c r="L19" s="4" t="n"/>
      <c r="M19" s="2" t="n"/>
      <c r="N19" s="7" t="n"/>
      <c r="O19" s="8" t="n"/>
      <c r="P19" s="8" t="n"/>
      <c r="Q19" s="2" t="n"/>
      <c r="R19" s="2" t="n"/>
      <c r="S19" s="4" t="n"/>
      <c r="T19" s="2" t="n"/>
      <c r="U19" s="2" t="n"/>
      <c r="V19" s="2" t="n"/>
      <c r="W19" s="9" t="n"/>
      <c r="X19" s="9" t="n"/>
      <c r="Y19" s="14">
        <f>IF(X19&lt;&gt;"",X19*1.03,"")</f>
        <v/>
      </c>
      <c r="Z19" s="15">
        <f>IF(AD19&lt;&gt;"",IFERROR(VLOOKUP(AD19,'Resumen'!$J$2:$K$3,2,FALSE),""),"")</f>
        <v/>
      </c>
      <c r="AA19" s="14">
        <f>IF(OR(W19="",Z19=""),"",W19*Z19)</f>
        <v/>
      </c>
      <c r="AB19" s="9" t="n"/>
      <c r="AC19" s="14">
        <f>IF(OR(W19="",AA19="",AB19=""),"",W19-AA19-AB19)</f>
        <v/>
      </c>
      <c r="AD19" s="2" t="n"/>
      <c r="AE19" s="2" t="n"/>
      <c r="AF19" s="3" t="n"/>
      <c r="AG19" s="16">
        <f>IF(B19="","",IF(AF19&lt;&gt;"",AF19-B19,TODAY()-B19))</f>
        <v/>
      </c>
      <c r="AH19" s="5" t="n"/>
      <c r="AI19" s="5" t="n"/>
      <c r="AJ19" s="17">
        <f>IF(B19="","",IF(OR(T19="No",U19="No",V19="No"),"Revisar documentación","Completa"))</f>
        <v/>
      </c>
    </row>
    <row r="20" ht="22" customHeight="1">
      <c r="A20" s="2" t="n"/>
      <c r="B20" s="3" t="n"/>
      <c r="C20" s="2" t="n"/>
      <c r="D20" s="4" t="n"/>
      <c r="E20" s="2" t="n"/>
      <c r="F20" s="2" t="n"/>
      <c r="G20" s="4" t="n"/>
      <c r="H20" s="5" t="n"/>
      <c r="I20" s="6" t="n"/>
      <c r="J20" s="2" t="n"/>
      <c r="K20" s="2" t="n"/>
      <c r="L20" s="4" t="n"/>
      <c r="M20" s="2" t="n"/>
      <c r="N20" s="7" t="n"/>
      <c r="O20" s="8" t="n"/>
      <c r="P20" s="8" t="n"/>
      <c r="Q20" s="2" t="n"/>
      <c r="R20" s="2" t="n"/>
      <c r="S20" s="4" t="n"/>
      <c r="T20" s="2" t="n"/>
      <c r="U20" s="2" t="n"/>
      <c r="V20" s="2" t="n"/>
      <c r="W20" s="9" t="n"/>
      <c r="X20" s="9" t="n"/>
      <c r="Y20" s="10">
        <f>IF(X20&lt;&gt;"",X20*1.03,"")</f>
        <v/>
      </c>
      <c r="Z20" s="11">
        <f>IF(AD20&lt;&gt;"",IFERROR(VLOOKUP(AD20,'Resumen'!$J$2:$K$3,2,FALSE),""),"")</f>
        <v/>
      </c>
      <c r="AA20" s="10">
        <f>IF(OR(W20="",Z20=""),"",W20*Z20)</f>
        <v/>
      </c>
      <c r="AB20" s="9" t="n"/>
      <c r="AC20" s="10">
        <f>IF(OR(W20="",AA20="",AB20=""),"",W20-AA20-AB20)</f>
        <v/>
      </c>
      <c r="AD20" s="2" t="n"/>
      <c r="AE20" s="2" t="n"/>
      <c r="AF20" s="3" t="n"/>
      <c r="AG20" s="12">
        <f>IF(B20="","",IF(AF20&lt;&gt;"",AF20-B20,TODAY()-B20))</f>
        <v/>
      </c>
      <c r="AH20" s="5" t="n"/>
      <c r="AI20" s="5" t="n"/>
      <c r="AJ20" s="13">
        <f>IF(B20="","",IF(OR(T20="No",U20="No",V20="No"),"Revisar documentación","Completa"))</f>
        <v/>
      </c>
    </row>
    <row r="21" ht="22" customHeight="1">
      <c r="A21" s="2" t="n"/>
      <c r="B21" s="3" t="n"/>
      <c r="C21" s="2" t="n"/>
      <c r="D21" s="4" t="n"/>
      <c r="E21" s="2" t="n"/>
      <c r="F21" s="2" t="n"/>
      <c r="G21" s="4" t="n"/>
      <c r="H21" s="5" t="n"/>
      <c r="I21" s="6" t="n"/>
      <c r="J21" s="2" t="n"/>
      <c r="K21" s="2" t="n"/>
      <c r="L21" s="4" t="n"/>
      <c r="M21" s="2" t="n"/>
      <c r="N21" s="7" t="n"/>
      <c r="O21" s="8" t="n"/>
      <c r="P21" s="8" t="n"/>
      <c r="Q21" s="2" t="n"/>
      <c r="R21" s="2" t="n"/>
      <c r="S21" s="4" t="n"/>
      <c r="T21" s="2" t="n"/>
      <c r="U21" s="2" t="n"/>
      <c r="V21" s="2" t="n"/>
      <c r="W21" s="9" t="n"/>
      <c r="X21" s="9" t="n"/>
      <c r="Y21" s="14">
        <f>IF(X21&lt;&gt;"",X21*1.03,"")</f>
        <v/>
      </c>
      <c r="Z21" s="15">
        <f>IF(AD21&lt;&gt;"",IFERROR(VLOOKUP(AD21,'Resumen'!$J$2:$K$3,2,FALSE),""),"")</f>
        <v/>
      </c>
      <c r="AA21" s="14">
        <f>IF(OR(W21="",Z21=""),"",W21*Z21)</f>
        <v/>
      </c>
      <c r="AB21" s="9" t="n"/>
      <c r="AC21" s="14">
        <f>IF(OR(W21="",AA21="",AB21=""),"",W21-AA21-AB21)</f>
        <v/>
      </c>
      <c r="AD21" s="2" t="n"/>
      <c r="AE21" s="2" t="n"/>
      <c r="AF21" s="3" t="n"/>
      <c r="AG21" s="16">
        <f>IF(B21="","",IF(AF21&lt;&gt;"",AF21-B21,TODAY()-B21))</f>
        <v/>
      </c>
      <c r="AH21" s="5" t="n"/>
      <c r="AI21" s="5" t="n"/>
      <c r="AJ21" s="17">
        <f>IF(B21="","",IF(OR(T21="No",U21="No",V21="No"),"Revisar documentación","Completa"))</f>
        <v/>
      </c>
    </row>
    <row r="22" ht="22" customHeight="1">
      <c r="A22" s="2" t="n"/>
      <c r="B22" s="3" t="n"/>
      <c r="C22" s="2" t="n"/>
      <c r="D22" s="4" t="n"/>
      <c r="E22" s="2" t="n"/>
      <c r="F22" s="2" t="n"/>
      <c r="G22" s="4" t="n"/>
      <c r="H22" s="5" t="n"/>
      <c r="I22" s="6" t="n"/>
      <c r="J22" s="2" t="n"/>
      <c r="K22" s="2" t="n"/>
      <c r="L22" s="4" t="n"/>
      <c r="M22" s="2" t="n"/>
      <c r="N22" s="7" t="n"/>
      <c r="O22" s="8" t="n"/>
      <c r="P22" s="8" t="n"/>
      <c r="Q22" s="2" t="n"/>
      <c r="R22" s="2" t="n"/>
      <c r="S22" s="4" t="n"/>
      <c r="T22" s="2" t="n"/>
      <c r="U22" s="2" t="n"/>
      <c r="V22" s="2" t="n"/>
      <c r="W22" s="9" t="n"/>
      <c r="X22" s="9" t="n"/>
      <c r="Y22" s="10">
        <f>IF(X22&lt;&gt;"",X22*1.03,"")</f>
        <v/>
      </c>
      <c r="Z22" s="11">
        <f>IF(AD22&lt;&gt;"",IFERROR(VLOOKUP(AD22,'Resumen'!$J$2:$K$3,2,FALSE),""),"")</f>
        <v/>
      </c>
      <c r="AA22" s="10">
        <f>IF(OR(W22="",Z22=""),"",W22*Z22)</f>
        <v/>
      </c>
      <c r="AB22" s="9" t="n"/>
      <c r="AC22" s="10">
        <f>IF(OR(W22="",AA22="",AB22=""),"",W22-AA22-AB22)</f>
        <v/>
      </c>
      <c r="AD22" s="2" t="n"/>
      <c r="AE22" s="2" t="n"/>
      <c r="AF22" s="3" t="n"/>
      <c r="AG22" s="12">
        <f>IF(B22="","",IF(AF22&lt;&gt;"",AF22-B22,TODAY()-B22))</f>
        <v/>
      </c>
      <c r="AH22" s="5" t="n"/>
      <c r="AI22" s="5" t="n"/>
      <c r="AJ22" s="13">
        <f>IF(B22="","",IF(OR(T22="No",U22="No",V22="No"),"Revisar documentación","Completa"))</f>
        <v/>
      </c>
    </row>
    <row r="23" ht="22" customHeight="1">
      <c r="A23" s="2" t="n"/>
      <c r="B23" s="3" t="n"/>
      <c r="C23" s="2" t="n"/>
      <c r="D23" s="4" t="n"/>
      <c r="E23" s="2" t="n"/>
      <c r="F23" s="2" t="n"/>
      <c r="G23" s="4" t="n"/>
      <c r="H23" s="5" t="n"/>
      <c r="I23" s="6" t="n"/>
      <c r="J23" s="2" t="n"/>
      <c r="K23" s="2" t="n"/>
      <c r="L23" s="4" t="n"/>
      <c r="M23" s="2" t="n"/>
      <c r="N23" s="7" t="n"/>
      <c r="O23" s="8" t="n"/>
      <c r="P23" s="8" t="n"/>
      <c r="Q23" s="2" t="n"/>
      <c r="R23" s="2" t="n"/>
      <c r="S23" s="4" t="n"/>
      <c r="T23" s="2" t="n"/>
      <c r="U23" s="2" t="n"/>
      <c r="V23" s="2" t="n"/>
      <c r="W23" s="9" t="n"/>
      <c r="X23" s="9" t="n"/>
      <c r="Y23" s="14">
        <f>IF(X23&lt;&gt;"",X23*1.03,"")</f>
        <v/>
      </c>
      <c r="Z23" s="15">
        <f>IF(AD23&lt;&gt;"",IFERROR(VLOOKUP(AD23,'Resumen'!$J$2:$K$3,2,FALSE),""),"")</f>
        <v/>
      </c>
      <c r="AA23" s="14">
        <f>IF(OR(W23="",Z23=""),"",W23*Z23)</f>
        <v/>
      </c>
      <c r="AB23" s="9" t="n"/>
      <c r="AC23" s="14">
        <f>IF(OR(W23="",AA23="",AB23=""),"",W23-AA23-AB23)</f>
        <v/>
      </c>
      <c r="AD23" s="2" t="n"/>
      <c r="AE23" s="2" t="n"/>
      <c r="AF23" s="3" t="n"/>
      <c r="AG23" s="16">
        <f>IF(B23="","",IF(AF23&lt;&gt;"",AF23-B23,TODAY()-B23))</f>
        <v/>
      </c>
      <c r="AH23" s="5" t="n"/>
      <c r="AI23" s="5" t="n"/>
      <c r="AJ23" s="17">
        <f>IF(B23="","",IF(OR(T23="No",U23="No",V23="No"),"Revisar documentación","Completa"))</f>
        <v/>
      </c>
    </row>
    <row r="24" ht="22" customHeight="1">
      <c r="A24" s="2" t="n"/>
      <c r="B24" s="3" t="n"/>
      <c r="C24" s="2" t="n"/>
      <c r="D24" s="4" t="n"/>
      <c r="E24" s="2" t="n"/>
      <c r="F24" s="2" t="n"/>
      <c r="G24" s="4" t="n"/>
      <c r="H24" s="5" t="n"/>
      <c r="I24" s="6" t="n"/>
      <c r="J24" s="2" t="n"/>
      <c r="K24" s="2" t="n"/>
      <c r="L24" s="4" t="n"/>
      <c r="M24" s="2" t="n"/>
      <c r="N24" s="7" t="n"/>
      <c r="O24" s="8" t="n"/>
      <c r="P24" s="8" t="n"/>
      <c r="Q24" s="2" t="n"/>
      <c r="R24" s="2" t="n"/>
      <c r="S24" s="4" t="n"/>
      <c r="T24" s="2" t="n"/>
      <c r="U24" s="2" t="n"/>
      <c r="V24" s="2" t="n"/>
      <c r="W24" s="9" t="n"/>
      <c r="X24" s="9" t="n"/>
      <c r="Y24" s="10">
        <f>IF(X24&lt;&gt;"",X24*1.03,"")</f>
        <v/>
      </c>
      <c r="Z24" s="11">
        <f>IF(AD24&lt;&gt;"",IFERROR(VLOOKUP(AD24,'Resumen'!$J$2:$K$3,2,FALSE),""),"")</f>
        <v/>
      </c>
      <c r="AA24" s="10">
        <f>IF(OR(W24="",Z24=""),"",W24*Z24)</f>
        <v/>
      </c>
      <c r="AB24" s="9" t="n"/>
      <c r="AC24" s="10">
        <f>IF(OR(W24="",AA24="",AB24=""),"",W24-AA24-AB24)</f>
        <v/>
      </c>
      <c r="AD24" s="2" t="n"/>
      <c r="AE24" s="2" t="n"/>
      <c r="AF24" s="3" t="n"/>
      <c r="AG24" s="12">
        <f>IF(B24="","",IF(AF24&lt;&gt;"",AF24-B24,TODAY()-B24))</f>
        <v/>
      </c>
      <c r="AH24" s="5" t="n"/>
      <c r="AI24" s="5" t="n"/>
      <c r="AJ24" s="13">
        <f>IF(B24="","",IF(OR(T24="No",U24="No",V24="No"),"Revisar documentación","Completa"))</f>
        <v/>
      </c>
    </row>
    <row r="25" ht="22" customHeight="1">
      <c r="A25" s="2" t="n"/>
      <c r="B25" s="3" t="n"/>
      <c r="C25" s="2" t="n"/>
      <c r="D25" s="4" t="n"/>
      <c r="E25" s="2" t="n"/>
      <c r="F25" s="2" t="n"/>
      <c r="G25" s="4" t="n"/>
      <c r="H25" s="5" t="n"/>
      <c r="I25" s="6" t="n"/>
      <c r="J25" s="2" t="n"/>
      <c r="K25" s="2" t="n"/>
      <c r="L25" s="4" t="n"/>
      <c r="M25" s="2" t="n"/>
      <c r="N25" s="7" t="n"/>
      <c r="O25" s="8" t="n"/>
      <c r="P25" s="8" t="n"/>
      <c r="Q25" s="2" t="n"/>
      <c r="R25" s="2" t="n"/>
      <c r="S25" s="4" t="n"/>
      <c r="T25" s="2" t="n"/>
      <c r="U25" s="2" t="n"/>
      <c r="V25" s="2" t="n"/>
      <c r="W25" s="9" t="n"/>
      <c r="X25" s="9" t="n"/>
      <c r="Y25" s="14">
        <f>IF(X25&lt;&gt;"",X25*1.03,"")</f>
        <v/>
      </c>
      <c r="Z25" s="15">
        <f>IF(AD25&lt;&gt;"",IFERROR(VLOOKUP(AD25,'Resumen'!$J$2:$K$3,2,FALSE),""),"")</f>
        <v/>
      </c>
      <c r="AA25" s="14">
        <f>IF(OR(W25="",Z25=""),"",W25*Z25)</f>
        <v/>
      </c>
      <c r="AB25" s="9" t="n"/>
      <c r="AC25" s="14">
        <f>IF(OR(W25="",AA25="",AB25=""),"",W25-AA25-AB25)</f>
        <v/>
      </c>
      <c r="AD25" s="2" t="n"/>
      <c r="AE25" s="2" t="n"/>
      <c r="AF25" s="3" t="n"/>
      <c r="AG25" s="16">
        <f>IF(B25="","",IF(AF25&lt;&gt;"",AF25-B25,TODAY()-B25))</f>
        <v/>
      </c>
      <c r="AH25" s="5" t="n"/>
      <c r="AI25" s="5" t="n"/>
      <c r="AJ25" s="17">
        <f>IF(B25="","",IF(OR(T25="No",U25="No",V25="No"),"Revisar documentación","Completa"))</f>
        <v/>
      </c>
    </row>
    <row r="26" ht="22" customHeight="1">
      <c r="A26" s="2" t="n"/>
      <c r="B26" s="3" t="n"/>
      <c r="C26" s="2" t="n"/>
      <c r="D26" s="4" t="n"/>
      <c r="E26" s="2" t="n"/>
      <c r="F26" s="2" t="n"/>
      <c r="G26" s="4" t="n"/>
      <c r="H26" s="5" t="n"/>
      <c r="I26" s="6" t="n"/>
      <c r="J26" s="2" t="n"/>
      <c r="K26" s="2" t="n"/>
      <c r="L26" s="4" t="n"/>
      <c r="M26" s="2" t="n"/>
      <c r="N26" s="7" t="n"/>
      <c r="O26" s="8" t="n"/>
      <c r="P26" s="8" t="n"/>
      <c r="Q26" s="2" t="n"/>
      <c r="R26" s="2" t="n"/>
      <c r="S26" s="4" t="n"/>
      <c r="T26" s="2" t="n"/>
      <c r="U26" s="2" t="n"/>
      <c r="V26" s="2" t="n"/>
      <c r="W26" s="9" t="n"/>
      <c r="X26" s="9" t="n"/>
      <c r="Y26" s="10">
        <f>IF(X26&lt;&gt;"",X26*1.03,"")</f>
        <v/>
      </c>
      <c r="Z26" s="11">
        <f>IF(AD26&lt;&gt;"",IFERROR(VLOOKUP(AD26,'Resumen'!$J$2:$K$3,2,FALSE),""),"")</f>
        <v/>
      </c>
      <c r="AA26" s="10">
        <f>IF(OR(W26="",Z26=""),"",W26*Z26)</f>
        <v/>
      </c>
      <c r="AB26" s="9" t="n"/>
      <c r="AC26" s="10">
        <f>IF(OR(W26="",AA26="",AB26=""),"",W26-AA26-AB26)</f>
        <v/>
      </c>
      <c r="AD26" s="2" t="n"/>
      <c r="AE26" s="2" t="n"/>
      <c r="AF26" s="3" t="n"/>
      <c r="AG26" s="12">
        <f>IF(B26="","",IF(AF26&lt;&gt;"",AF26-B26,TODAY()-B26))</f>
        <v/>
      </c>
      <c r="AH26" s="5" t="n"/>
      <c r="AI26" s="5" t="n"/>
      <c r="AJ26" s="13">
        <f>IF(B26="","",IF(OR(T26="No",U26="No",V26="No"),"Revisar documentación","Completa"))</f>
        <v/>
      </c>
    </row>
    <row r="27" ht="22" customHeight="1">
      <c r="A27" s="2" t="n"/>
      <c r="B27" s="3" t="n"/>
      <c r="C27" s="2" t="n"/>
      <c r="D27" s="4" t="n"/>
      <c r="E27" s="2" t="n"/>
      <c r="F27" s="2" t="n"/>
      <c r="G27" s="4" t="n"/>
      <c r="H27" s="5" t="n"/>
      <c r="I27" s="6" t="n"/>
      <c r="J27" s="2" t="n"/>
      <c r="K27" s="2" t="n"/>
      <c r="L27" s="4" t="n"/>
      <c r="M27" s="2" t="n"/>
      <c r="N27" s="7" t="n"/>
      <c r="O27" s="8" t="n"/>
      <c r="P27" s="8" t="n"/>
      <c r="Q27" s="2" t="n"/>
      <c r="R27" s="2" t="n"/>
      <c r="S27" s="4" t="n"/>
      <c r="T27" s="2" t="n"/>
      <c r="U27" s="2" t="n"/>
      <c r="V27" s="2" t="n"/>
      <c r="W27" s="9" t="n"/>
      <c r="X27" s="9" t="n"/>
      <c r="Y27" s="14">
        <f>IF(X27&lt;&gt;"",X27*1.03,"")</f>
        <v/>
      </c>
      <c r="Z27" s="15">
        <f>IF(AD27&lt;&gt;"",IFERROR(VLOOKUP(AD27,'Resumen'!$J$2:$K$3,2,FALSE),""),"")</f>
        <v/>
      </c>
      <c r="AA27" s="14">
        <f>IF(OR(W27="",Z27=""),"",W27*Z27)</f>
        <v/>
      </c>
      <c r="AB27" s="9" t="n"/>
      <c r="AC27" s="14">
        <f>IF(OR(W27="",AA27="",AB27=""),"",W27-AA27-AB27)</f>
        <v/>
      </c>
      <c r="AD27" s="2" t="n"/>
      <c r="AE27" s="2" t="n"/>
      <c r="AF27" s="3" t="n"/>
      <c r="AG27" s="16">
        <f>IF(B27="","",IF(AF27&lt;&gt;"",AF27-B27,TODAY()-B27))</f>
        <v/>
      </c>
      <c r="AH27" s="5" t="n"/>
      <c r="AI27" s="5" t="n"/>
      <c r="AJ27" s="17">
        <f>IF(B27="","",IF(OR(T27="No",U27="No",V27="No"),"Revisar documentación","Completa"))</f>
        <v/>
      </c>
    </row>
    <row r="28" ht="22" customHeight="1">
      <c r="A28" s="2" t="n"/>
      <c r="B28" s="3" t="n"/>
      <c r="C28" s="2" t="n"/>
      <c r="D28" s="4" t="n"/>
      <c r="E28" s="2" t="n"/>
      <c r="F28" s="2" t="n"/>
      <c r="G28" s="4" t="n"/>
      <c r="H28" s="5" t="n"/>
      <c r="I28" s="6" t="n"/>
      <c r="J28" s="2" t="n"/>
      <c r="K28" s="2" t="n"/>
      <c r="L28" s="4" t="n"/>
      <c r="M28" s="2" t="n"/>
      <c r="N28" s="7" t="n"/>
      <c r="O28" s="8" t="n"/>
      <c r="P28" s="8" t="n"/>
      <c r="Q28" s="2" t="n"/>
      <c r="R28" s="2" t="n"/>
      <c r="S28" s="4" t="n"/>
      <c r="T28" s="2" t="n"/>
      <c r="U28" s="2" t="n"/>
      <c r="V28" s="2" t="n"/>
      <c r="W28" s="9" t="n"/>
      <c r="X28" s="9" t="n"/>
      <c r="Y28" s="10">
        <f>IF(X28&lt;&gt;"",X28*1.03,"")</f>
        <v/>
      </c>
      <c r="Z28" s="11">
        <f>IF(AD28&lt;&gt;"",IFERROR(VLOOKUP(AD28,'Resumen'!$J$2:$K$3,2,FALSE),""),"")</f>
        <v/>
      </c>
      <c r="AA28" s="10">
        <f>IF(OR(W28="",Z28=""),"",W28*Z28)</f>
        <v/>
      </c>
      <c r="AB28" s="9" t="n"/>
      <c r="AC28" s="10">
        <f>IF(OR(W28="",AA28="",AB28=""),"",W28-AA28-AB28)</f>
        <v/>
      </c>
      <c r="AD28" s="2" t="n"/>
      <c r="AE28" s="2" t="n"/>
      <c r="AF28" s="3" t="n"/>
      <c r="AG28" s="12">
        <f>IF(B28="","",IF(AF28&lt;&gt;"",AF28-B28,TODAY()-B28))</f>
        <v/>
      </c>
      <c r="AH28" s="5" t="n"/>
      <c r="AI28" s="5" t="n"/>
      <c r="AJ28" s="13">
        <f>IF(B28="","",IF(OR(T28="No",U28="No",V28="No"),"Revisar documentación","Completa"))</f>
        <v/>
      </c>
    </row>
    <row r="29" ht="22" customHeight="1">
      <c r="A29" s="2" t="n"/>
      <c r="B29" s="3" t="n"/>
      <c r="C29" s="2" t="n"/>
      <c r="D29" s="4" t="n"/>
      <c r="E29" s="2" t="n"/>
      <c r="F29" s="2" t="n"/>
      <c r="G29" s="4" t="n"/>
      <c r="H29" s="5" t="n"/>
      <c r="I29" s="6" t="n"/>
      <c r="J29" s="2" t="n"/>
      <c r="K29" s="2" t="n"/>
      <c r="L29" s="4" t="n"/>
      <c r="M29" s="2" t="n"/>
      <c r="N29" s="7" t="n"/>
      <c r="O29" s="8" t="n"/>
      <c r="P29" s="8" t="n"/>
      <c r="Q29" s="2" t="n"/>
      <c r="R29" s="2" t="n"/>
      <c r="S29" s="4" t="n"/>
      <c r="T29" s="2" t="n"/>
      <c r="U29" s="2" t="n"/>
      <c r="V29" s="2" t="n"/>
      <c r="W29" s="9" t="n"/>
      <c r="X29" s="9" t="n"/>
      <c r="Y29" s="14">
        <f>IF(X29&lt;&gt;"",X29*1.03,"")</f>
        <v/>
      </c>
      <c r="Z29" s="15">
        <f>IF(AD29&lt;&gt;"",IFERROR(VLOOKUP(AD29,'Resumen'!$J$2:$K$3,2,FALSE),""),"")</f>
        <v/>
      </c>
      <c r="AA29" s="14">
        <f>IF(OR(W29="",Z29=""),"",W29*Z29)</f>
        <v/>
      </c>
      <c r="AB29" s="9" t="n"/>
      <c r="AC29" s="14">
        <f>IF(OR(W29="",AA29="",AB29=""),"",W29-AA29-AB29)</f>
        <v/>
      </c>
      <c r="AD29" s="2" t="n"/>
      <c r="AE29" s="2" t="n"/>
      <c r="AF29" s="3" t="n"/>
      <c r="AG29" s="16">
        <f>IF(B29="","",IF(AF29&lt;&gt;"",AF29-B29,TODAY()-B29))</f>
        <v/>
      </c>
      <c r="AH29" s="5" t="n"/>
      <c r="AI29" s="5" t="n"/>
      <c r="AJ29" s="17">
        <f>IF(B29="","",IF(OR(T29="No",U29="No",V29="No"),"Revisar documentación","Completa"))</f>
        <v/>
      </c>
    </row>
    <row r="30" ht="22" customHeight="1">
      <c r="A30" s="2" t="n"/>
      <c r="B30" s="3" t="n"/>
      <c r="C30" s="2" t="n"/>
      <c r="D30" s="4" t="n"/>
      <c r="E30" s="2" t="n"/>
      <c r="F30" s="2" t="n"/>
      <c r="G30" s="4" t="n"/>
      <c r="H30" s="5" t="n"/>
      <c r="I30" s="6" t="n"/>
      <c r="J30" s="2" t="n"/>
      <c r="K30" s="2" t="n"/>
      <c r="L30" s="4" t="n"/>
      <c r="M30" s="2" t="n"/>
      <c r="N30" s="7" t="n"/>
      <c r="O30" s="8" t="n"/>
      <c r="P30" s="8" t="n"/>
      <c r="Q30" s="2" t="n"/>
      <c r="R30" s="2" t="n"/>
      <c r="S30" s="4" t="n"/>
      <c r="T30" s="2" t="n"/>
      <c r="U30" s="2" t="n"/>
      <c r="V30" s="2" t="n"/>
      <c r="W30" s="9" t="n"/>
      <c r="X30" s="9" t="n"/>
      <c r="Y30" s="10">
        <f>IF(X30&lt;&gt;"",X30*1.03,"")</f>
        <v/>
      </c>
      <c r="Z30" s="11">
        <f>IF(AD30&lt;&gt;"",IFERROR(VLOOKUP(AD30,'Resumen'!$J$2:$K$3,2,FALSE),""),"")</f>
        <v/>
      </c>
      <c r="AA30" s="10">
        <f>IF(OR(W30="",Z30=""),"",W30*Z30)</f>
        <v/>
      </c>
      <c r="AB30" s="9" t="n"/>
      <c r="AC30" s="10">
        <f>IF(OR(W30="",AA30="",AB30=""),"",W30-AA30-AB30)</f>
        <v/>
      </c>
      <c r="AD30" s="2" t="n"/>
      <c r="AE30" s="2" t="n"/>
      <c r="AF30" s="3" t="n"/>
      <c r="AG30" s="12">
        <f>IF(B30="","",IF(AF30&lt;&gt;"",AF30-B30,TODAY()-B30))</f>
        <v/>
      </c>
      <c r="AH30" s="5" t="n"/>
      <c r="AI30" s="5" t="n"/>
      <c r="AJ30" s="13">
        <f>IF(B30="","",IF(OR(T30="No",U30="No",V30="No"),"Revisar documentación","Completa"))</f>
        <v/>
      </c>
    </row>
    <row r="31" ht="22" customHeight="1">
      <c r="A31" s="2" t="n"/>
      <c r="B31" s="3" t="n"/>
      <c r="C31" s="2" t="n"/>
      <c r="D31" s="4" t="n"/>
      <c r="E31" s="2" t="n"/>
      <c r="F31" s="2" t="n"/>
      <c r="G31" s="4" t="n"/>
      <c r="H31" s="5" t="n"/>
      <c r="I31" s="6" t="n"/>
      <c r="J31" s="2" t="n"/>
      <c r="K31" s="2" t="n"/>
      <c r="L31" s="4" t="n"/>
      <c r="M31" s="2" t="n"/>
      <c r="N31" s="7" t="n"/>
      <c r="O31" s="8" t="n"/>
      <c r="P31" s="8" t="n"/>
      <c r="Q31" s="2" t="n"/>
      <c r="R31" s="2" t="n"/>
      <c r="S31" s="4" t="n"/>
      <c r="T31" s="2" t="n"/>
      <c r="U31" s="2" t="n"/>
      <c r="V31" s="2" t="n"/>
      <c r="W31" s="9" t="n"/>
      <c r="X31" s="9" t="n"/>
      <c r="Y31" s="14">
        <f>IF(X31&lt;&gt;"",X31*1.03,"")</f>
        <v/>
      </c>
      <c r="Z31" s="15">
        <f>IF(AD31&lt;&gt;"",IFERROR(VLOOKUP(AD31,'Resumen'!$J$2:$K$3,2,FALSE),""),"")</f>
        <v/>
      </c>
      <c r="AA31" s="14">
        <f>IF(OR(W31="",Z31=""),"",W31*Z31)</f>
        <v/>
      </c>
      <c r="AB31" s="9" t="n"/>
      <c r="AC31" s="14">
        <f>IF(OR(W31="",AA31="",AB31=""),"",W31-AA31-AB31)</f>
        <v/>
      </c>
      <c r="AD31" s="2" t="n"/>
      <c r="AE31" s="2" t="n"/>
      <c r="AF31" s="3" t="n"/>
      <c r="AG31" s="16">
        <f>IF(B31="","",IF(AF31&lt;&gt;"",AF31-B31,TODAY()-B31))</f>
        <v/>
      </c>
      <c r="AH31" s="5" t="n"/>
      <c r="AI31" s="5" t="n"/>
      <c r="AJ31" s="17">
        <f>IF(B31="","",IF(OR(T31="No",U31="No",V31="No"),"Revisar documentación","Completa"))</f>
        <v/>
      </c>
    </row>
    <row r="32" ht="22" customHeight="1">
      <c r="A32" s="2" t="n"/>
      <c r="B32" s="3" t="n"/>
      <c r="C32" s="2" t="n"/>
      <c r="D32" s="4" t="n"/>
      <c r="E32" s="2" t="n"/>
      <c r="F32" s="2" t="n"/>
      <c r="G32" s="4" t="n"/>
      <c r="H32" s="5" t="n"/>
      <c r="I32" s="6" t="n"/>
      <c r="J32" s="2" t="n"/>
      <c r="K32" s="2" t="n"/>
      <c r="L32" s="4" t="n"/>
      <c r="M32" s="2" t="n"/>
      <c r="N32" s="7" t="n"/>
      <c r="O32" s="8" t="n"/>
      <c r="P32" s="8" t="n"/>
      <c r="Q32" s="2" t="n"/>
      <c r="R32" s="2" t="n"/>
      <c r="S32" s="4" t="n"/>
      <c r="T32" s="2" t="n"/>
      <c r="U32" s="2" t="n"/>
      <c r="V32" s="2" t="n"/>
      <c r="W32" s="9" t="n"/>
      <c r="X32" s="9" t="n"/>
      <c r="Y32" s="10">
        <f>IF(X32&lt;&gt;"",X32*1.03,"")</f>
        <v/>
      </c>
      <c r="Z32" s="11">
        <f>IF(AD32&lt;&gt;"",IFERROR(VLOOKUP(AD32,'Resumen'!$J$2:$K$3,2,FALSE),""),"")</f>
        <v/>
      </c>
      <c r="AA32" s="10">
        <f>IF(OR(W32="",Z32=""),"",W32*Z32)</f>
        <v/>
      </c>
      <c r="AB32" s="9" t="n"/>
      <c r="AC32" s="10">
        <f>IF(OR(W32="",AA32="",AB32=""),"",W32-AA32-AB32)</f>
        <v/>
      </c>
      <c r="AD32" s="2" t="n"/>
      <c r="AE32" s="2" t="n"/>
      <c r="AF32" s="3" t="n"/>
      <c r="AG32" s="12">
        <f>IF(B32="","",IF(AF32&lt;&gt;"",AF32-B32,TODAY()-B32))</f>
        <v/>
      </c>
      <c r="AH32" s="5" t="n"/>
      <c r="AI32" s="5" t="n"/>
      <c r="AJ32" s="13">
        <f>IF(B32="","",IF(OR(T32="No",U32="No",V32="No"),"Revisar documentación","Completa"))</f>
        <v/>
      </c>
    </row>
    <row r="33" ht="22" customHeight="1">
      <c r="A33" s="2" t="n"/>
      <c r="B33" s="3" t="n"/>
      <c r="C33" s="2" t="n"/>
      <c r="D33" s="4" t="n"/>
      <c r="E33" s="2" t="n"/>
      <c r="F33" s="2" t="n"/>
      <c r="G33" s="4" t="n"/>
      <c r="H33" s="5" t="n"/>
      <c r="I33" s="6" t="n"/>
      <c r="J33" s="2" t="n"/>
      <c r="K33" s="2" t="n"/>
      <c r="L33" s="4" t="n"/>
      <c r="M33" s="2" t="n"/>
      <c r="N33" s="7" t="n"/>
      <c r="O33" s="8" t="n"/>
      <c r="P33" s="8" t="n"/>
      <c r="Q33" s="2" t="n"/>
      <c r="R33" s="2" t="n"/>
      <c r="S33" s="4" t="n"/>
      <c r="T33" s="2" t="n"/>
      <c r="U33" s="2" t="n"/>
      <c r="V33" s="2" t="n"/>
      <c r="W33" s="9" t="n"/>
      <c r="X33" s="9" t="n"/>
      <c r="Y33" s="14">
        <f>IF(X33&lt;&gt;"",X33*1.03,"")</f>
        <v/>
      </c>
      <c r="Z33" s="15">
        <f>IF(AD33&lt;&gt;"",IFERROR(VLOOKUP(AD33,'Resumen'!$J$2:$K$3,2,FALSE),""),"")</f>
        <v/>
      </c>
      <c r="AA33" s="14">
        <f>IF(OR(W33="",Z33=""),"",W33*Z33)</f>
        <v/>
      </c>
      <c r="AB33" s="9" t="n"/>
      <c r="AC33" s="14">
        <f>IF(OR(W33="",AA33="",AB33=""),"",W33-AA33-AB33)</f>
        <v/>
      </c>
      <c r="AD33" s="2" t="n"/>
      <c r="AE33" s="2" t="n"/>
      <c r="AF33" s="3" t="n"/>
      <c r="AG33" s="16">
        <f>IF(B33="","",IF(AF33&lt;&gt;"",AF33-B33,TODAY()-B33))</f>
        <v/>
      </c>
      <c r="AH33" s="5" t="n"/>
      <c r="AI33" s="5" t="n"/>
      <c r="AJ33" s="17">
        <f>IF(B33="","",IF(OR(T33="No",U33="No",V33="No"),"Revisar documentación","Completa"))</f>
        <v/>
      </c>
    </row>
    <row r="34" ht="22" customHeight="1">
      <c r="A34" s="2" t="n"/>
      <c r="B34" s="3" t="n"/>
      <c r="C34" s="2" t="n"/>
      <c r="D34" s="4" t="n"/>
      <c r="E34" s="2" t="n"/>
      <c r="F34" s="2" t="n"/>
      <c r="G34" s="4" t="n"/>
      <c r="H34" s="5" t="n"/>
      <c r="I34" s="6" t="n"/>
      <c r="J34" s="2" t="n"/>
      <c r="K34" s="2" t="n"/>
      <c r="L34" s="4" t="n"/>
      <c r="M34" s="2" t="n"/>
      <c r="N34" s="7" t="n"/>
      <c r="O34" s="8" t="n"/>
      <c r="P34" s="8" t="n"/>
      <c r="Q34" s="2" t="n"/>
      <c r="R34" s="2" t="n"/>
      <c r="S34" s="4" t="n"/>
      <c r="T34" s="2" t="n"/>
      <c r="U34" s="2" t="n"/>
      <c r="V34" s="2" t="n"/>
      <c r="W34" s="9" t="n"/>
      <c r="X34" s="9" t="n"/>
      <c r="Y34" s="10">
        <f>IF(X34&lt;&gt;"",X34*1.03,"")</f>
        <v/>
      </c>
      <c r="Z34" s="11">
        <f>IF(AD34&lt;&gt;"",IFERROR(VLOOKUP(AD34,'Resumen'!$J$2:$K$3,2,FALSE),""),"")</f>
        <v/>
      </c>
      <c r="AA34" s="10">
        <f>IF(OR(W34="",Z34=""),"",W34*Z34)</f>
        <v/>
      </c>
      <c r="AB34" s="9" t="n"/>
      <c r="AC34" s="10">
        <f>IF(OR(W34="",AA34="",AB34=""),"",W34-AA34-AB34)</f>
        <v/>
      </c>
      <c r="AD34" s="2" t="n"/>
      <c r="AE34" s="2" t="n"/>
      <c r="AF34" s="3" t="n"/>
      <c r="AG34" s="12">
        <f>IF(B34="","",IF(AF34&lt;&gt;"",AF34-B34,TODAY()-B34))</f>
        <v/>
      </c>
      <c r="AH34" s="5" t="n"/>
      <c r="AI34" s="5" t="n"/>
      <c r="AJ34" s="13">
        <f>IF(B34="","",IF(OR(T34="No",U34="No",V34="No"),"Revisar documentación","Completa"))</f>
        <v/>
      </c>
    </row>
    <row r="35" ht="22" customHeight="1">
      <c r="A35" s="2" t="n"/>
      <c r="B35" s="3" t="n"/>
      <c r="C35" s="2" t="n"/>
      <c r="D35" s="4" t="n"/>
      <c r="E35" s="2" t="n"/>
      <c r="F35" s="2" t="n"/>
      <c r="G35" s="4" t="n"/>
      <c r="H35" s="5" t="n"/>
      <c r="I35" s="6" t="n"/>
      <c r="J35" s="2" t="n"/>
      <c r="K35" s="2" t="n"/>
      <c r="L35" s="4" t="n"/>
      <c r="M35" s="2" t="n"/>
      <c r="N35" s="7" t="n"/>
      <c r="O35" s="8" t="n"/>
      <c r="P35" s="8" t="n"/>
      <c r="Q35" s="2" t="n"/>
      <c r="R35" s="2" t="n"/>
      <c r="S35" s="4" t="n"/>
      <c r="T35" s="2" t="n"/>
      <c r="U35" s="2" t="n"/>
      <c r="V35" s="2" t="n"/>
      <c r="W35" s="9" t="n"/>
      <c r="X35" s="9" t="n"/>
      <c r="Y35" s="14">
        <f>IF(X35&lt;&gt;"",X35*1.03,"")</f>
        <v/>
      </c>
      <c r="Z35" s="15">
        <f>IF(AD35&lt;&gt;"",IFERROR(VLOOKUP(AD35,'Resumen'!$J$2:$K$3,2,FALSE),""),"")</f>
        <v/>
      </c>
      <c r="AA35" s="14">
        <f>IF(OR(W35="",Z35=""),"",W35*Z35)</f>
        <v/>
      </c>
      <c r="AB35" s="9" t="n"/>
      <c r="AC35" s="14">
        <f>IF(OR(W35="",AA35="",AB35=""),"",W35-AA35-AB35)</f>
        <v/>
      </c>
      <c r="AD35" s="2" t="n"/>
      <c r="AE35" s="2" t="n"/>
      <c r="AF35" s="3" t="n"/>
      <c r="AG35" s="16">
        <f>IF(B35="","",IF(AF35&lt;&gt;"",AF35-B35,TODAY()-B35))</f>
        <v/>
      </c>
      <c r="AH35" s="5" t="n"/>
      <c r="AI35" s="5" t="n"/>
      <c r="AJ35" s="17">
        <f>IF(B35="","",IF(OR(T35="No",U35="No",V35="No"),"Revisar documentación","Completa"))</f>
        <v/>
      </c>
    </row>
    <row r="36" ht="22" customHeight="1">
      <c r="A36" s="2" t="n"/>
      <c r="B36" s="3" t="n"/>
      <c r="C36" s="2" t="n"/>
      <c r="D36" s="4" t="n"/>
      <c r="E36" s="2" t="n"/>
      <c r="F36" s="2" t="n"/>
      <c r="G36" s="4" t="n"/>
      <c r="H36" s="5" t="n"/>
      <c r="I36" s="6" t="n"/>
      <c r="J36" s="2" t="n"/>
      <c r="K36" s="2" t="n"/>
      <c r="L36" s="4" t="n"/>
      <c r="M36" s="2" t="n"/>
      <c r="N36" s="7" t="n"/>
      <c r="O36" s="8" t="n"/>
      <c r="P36" s="8" t="n"/>
      <c r="Q36" s="2" t="n"/>
      <c r="R36" s="2" t="n"/>
      <c r="S36" s="4" t="n"/>
      <c r="T36" s="2" t="n"/>
      <c r="U36" s="2" t="n"/>
      <c r="V36" s="2" t="n"/>
      <c r="W36" s="9" t="n"/>
      <c r="X36" s="9" t="n"/>
      <c r="Y36" s="10">
        <f>IF(X36&lt;&gt;"",X36*1.03,"")</f>
        <v/>
      </c>
      <c r="Z36" s="11">
        <f>IF(AD36&lt;&gt;"",IFERROR(VLOOKUP(AD36,'Resumen'!$J$2:$K$3,2,FALSE),""),"")</f>
        <v/>
      </c>
      <c r="AA36" s="10">
        <f>IF(OR(W36="",Z36=""),"",W36*Z36)</f>
        <v/>
      </c>
      <c r="AB36" s="9" t="n"/>
      <c r="AC36" s="10">
        <f>IF(OR(W36="",AA36="",AB36=""),"",W36-AA36-AB36)</f>
        <v/>
      </c>
      <c r="AD36" s="2" t="n"/>
      <c r="AE36" s="2" t="n"/>
      <c r="AF36" s="3" t="n"/>
      <c r="AG36" s="12">
        <f>IF(B36="","",IF(AF36&lt;&gt;"",AF36-B36,TODAY()-B36))</f>
        <v/>
      </c>
      <c r="AH36" s="5" t="n"/>
      <c r="AI36" s="5" t="n"/>
      <c r="AJ36" s="13">
        <f>IF(B36="","",IF(OR(T36="No",U36="No",V36="No"),"Revisar documentación","Completa"))</f>
        <v/>
      </c>
    </row>
    <row r="37" ht="22" customHeight="1">
      <c r="A37" s="2" t="n"/>
      <c r="B37" s="3" t="n"/>
      <c r="C37" s="2" t="n"/>
      <c r="D37" s="4" t="n"/>
      <c r="E37" s="2" t="n"/>
      <c r="F37" s="2" t="n"/>
      <c r="G37" s="4" t="n"/>
      <c r="H37" s="5" t="n"/>
      <c r="I37" s="6" t="n"/>
      <c r="J37" s="2" t="n"/>
      <c r="K37" s="2" t="n"/>
      <c r="L37" s="4" t="n"/>
      <c r="M37" s="2" t="n"/>
      <c r="N37" s="7" t="n"/>
      <c r="O37" s="8" t="n"/>
      <c r="P37" s="8" t="n"/>
      <c r="Q37" s="2" t="n"/>
      <c r="R37" s="2" t="n"/>
      <c r="S37" s="4" t="n"/>
      <c r="T37" s="2" t="n"/>
      <c r="U37" s="2" t="n"/>
      <c r="V37" s="2" t="n"/>
      <c r="W37" s="9" t="n"/>
      <c r="X37" s="9" t="n"/>
      <c r="Y37" s="14">
        <f>IF(X37&lt;&gt;"",X37*1.03,"")</f>
        <v/>
      </c>
      <c r="Z37" s="15">
        <f>IF(AD37&lt;&gt;"",IFERROR(VLOOKUP(AD37,'Resumen'!$J$2:$K$3,2,FALSE),""),"")</f>
        <v/>
      </c>
      <c r="AA37" s="14">
        <f>IF(OR(W37="",Z37=""),"",W37*Z37)</f>
        <v/>
      </c>
      <c r="AB37" s="9" t="n"/>
      <c r="AC37" s="14">
        <f>IF(OR(W37="",AA37="",AB37=""),"",W37-AA37-AB37)</f>
        <v/>
      </c>
      <c r="AD37" s="2" t="n"/>
      <c r="AE37" s="2" t="n"/>
      <c r="AF37" s="3" t="n"/>
      <c r="AG37" s="16">
        <f>IF(B37="","",IF(AF37&lt;&gt;"",AF37-B37,TODAY()-B37))</f>
        <v/>
      </c>
      <c r="AH37" s="5" t="n"/>
      <c r="AI37" s="5" t="n"/>
      <c r="AJ37" s="17">
        <f>IF(B37="","",IF(OR(T37="No",U37="No",V37="No"),"Revisar documentación","Completa"))</f>
        <v/>
      </c>
    </row>
    <row r="38" ht="22" customHeight="1">
      <c r="A38" s="2" t="n"/>
      <c r="B38" s="3" t="n"/>
      <c r="C38" s="2" t="n"/>
      <c r="D38" s="4" t="n"/>
      <c r="E38" s="2" t="n"/>
      <c r="F38" s="2" t="n"/>
      <c r="G38" s="4" t="n"/>
      <c r="H38" s="5" t="n"/>
      <c r="I38" s="6" t="n"/>
      <c r="J38" s="2" t="n"/>
      <c r="K38" s="2" t="n"/>
      <c r="L38" s="4" t="n"/>
      <c r="M38" s="2" t="n"/>
      <c r="N38" s="7" t="n"/>
      <c r="O38" s="8" t="n"/>
      <c r="P38" s="8" t="n"/>
      <c r="Q38" s="2" t="n"/>
      <c r="R38" s="2" t="n"/>
      <c r="S38" s="4" t="n"/>
      <c r="T38" s="2" t="n"/>
      <c r="U38" s="2" t="n"/>
      <c r="V38" s="2" t="n"/>
      <c r="W38" s="9" t="n"/>
      <c r="X38" s="9" t="n"/>
      <c r="Y38" s="10">
        <f>IF(X38&lt;&gt;"",X38*1.03,"")</f>
        <v/>
      </c>
      <c r="Z38" s="11">
        <f>IF(AD38&lt;&gt;"",IFERROR(VLOOKUP(AD38,'Resumen'!$J$2:$K$3,2,FALSE),""),"")</f>
        <v/>
      </c>
      <c r="AA38" s="10">
        <f>IF(OR(W38="",Z38=""),"",W38*Z38)</f>
        <v/>
      </c>
      <c r="AB38" s="9" t="n"/>
      <c r="AC38" s="10">
        <f>IF(OR(W38="",AA38="",AB38=""),"",W38-AA38-AB38)</f>
        <v/>
      </c>
      <c r="AD38" s="2" t="n"/>
      <c r="AE38" s="2" t="n"/>
      <c r="AF38" s="3" t="n"/>
      <c r="AG38" s="12">
        <f>IF(B38="","",IF(AF38&lt;&gt;"",AF38-B38,TODAY()-B38))</f>
        <v/>
      </c>
      <c r="AH38" s="5" t="n"/>
      <c r="AI38" s="5" t="n"/>
      <c r="AJ38" s="13">
        <f>IF(B38="","",IF(OR(T38="No",U38="No",V38="No"),"Revisar documentación","Completa"))</f>
        <v/>
      </c>
    </row>
    <row r="39" ht="22" customHeight="1">
      <c r="A39" s="2" t="n"/>
      <c r="B39" s="3" t="n"/>
      <c r="C39" s="2" t="n"/>
      <c r="D39" s="4" t="n"/>
      <c r="E39" s="2" t="n"/>
      <c r="F39" s="2" t="n"/>
      <c r="G39" s="4" t="n"/>
      <c r="H39" s="5" t="n"/>
      <c r="I39" s="6" t="n"/>
      <c r="J39" s="2" t="n"/>
      <c r="K39" s="2" t="n"/>
      <c r="L39" s="4" t="n"/>
      <c r="M39" s="2" t="n"/>
      <c r="N39" s="7" t="n"/>
      <c r="O39" s="8" t="n"/>
      <c r="P39" s="8" t="n"/>
      <c r="Q39" s="2" t="n"/>
      <c r="R39" s="2" t="n"/>
      <c r="S39" s="4" t="n"/>
      <c r="T39" s="2" t="n"/>
      <c r="U39" s="2" t="n"/>
      <c r="V39" s="2" t="n"/>
      <c r="W39" s="9" t="n"/>
      <c r="X39" s="9" t="n"/>
      <c r="Y39" s="14">
        <f>IF(X39&lt;&gt;"",X39*1.03,"")</f>
        <v/>
      </c>
      <c r="Z39" s="15">
        <f>IF(AD39&lt;&gt;"",IFERROR(VLOOKUP(AD39,'Resumen'!$J$2:$K$3,2,FALSE),""),"")</f>
        <v/>
      </c>
      <c r="AA39" s="14">
        <f>IF(OR(W39="",Z39=""),"",W39*Z39)</f>
        <v/>
      </c>
      <c r="AB39" s="9" t="n"/>
      <c r="AC39" s="14">
        <f>IF(OR(W39="",AA39="",AB39=""),"",W39-AA39-AB39)</f>
        <v/>
      </c>
      <c r="AD39" s="2" t="n"/>
      <c r="AE39" s="2" t="n"/>
      <c r="AF39" s="3" t="n"/>
      <c r="AG39" s="16">
        <f>IF(B39="","",IF(AF39&lt;&gt;"",AF39-B39,TODAY()-B39))</f>
        <v/>
      </c>
      <c r="AH39" s="5" t="n"/>
      <c r="AI39" s="5" t="n"/>
      <c r="AJ39" s="17">
        <f>IF(B39="","",IF(OR(T39="No",U39="No",V39="No"),"Revisar documentación","Completa"))</f>
        <v/>
      </c>
    </row>
    <row r="40" ht="22" customHeight="1">
      <c r="A40" s="2" t="n"/>
      <c r="B40" s="3" t="n"/>
      <c r="C40" s="2" t="n"/>
      <c r="D40" s="4" t="n"/>
      <c r="E40" s="2" t="n"/>
      <c r="F40" s="2" t="n"/>
      <c r="G40" s="4" t="n"/>
      <c r="H40" s="5" t="n"/>
      <c r="I40" s="6" t="n"/>
      <c r="J40" s="2" t="n"/>
      <c r="K40" s="2" t="n"/>
      <c r="L40" s="4" t="n"/>
      <c r="M40" s="2" t="n"/>
      <c r="N40" s="7" t="n"/>
      <c r="O40" s="8" t="n"/>
      <c r="P40" s="8" t="n"/>
      <c r="Q40" s="2" t="n"/>
      <c r="R40" s="2" t="n"/>
      <c r="S40" s="4" t="n"/>
      <c r="T40" s="2" t="n"/>
      <c r="U40" s="2" t="n"/>
      <c r="V40" s="2" t="n"/>
      <c r="W40" s="9" t="n"/>
      <c r="X40" s="9" t="n"/>
      <c r="Y40" s="10">
        <f>IF(X40&lt;&gt;"",X40*1.03,"")</f>
        <v/>
      </c>
      <c r="Z40" s="11">
        <f>IF(AD40&lt;&gt;"",IFERROR(VLOOKUP(AD40,'Resumen'!$J$2:$K$3,2,FALSE),""),"")</f>
        <v/>
      </c>
      <c r="AA40" s="10">
        <f>IF(OR(W40="",Z40=""),"",W40*Z40)</f>
        <v/>
      </c>
      <c r="AB40" s="9" t="n"/>
      <c r="AC40" s="10">
        <f>IF(OR(W40="",AA40="",AB40=""),"",W40-AA40-AB40)</f>
        <v/>
      </c>
      <c r="AD40" s="2" t="n"/>
      <c r="AE40" s="2" t="n"/>
      <c r="AF40" s="3" t="n"/>
      <c r="AG40" s="12">
        <f>IF(B40="","",IF(AF40&lt;&gt;"",AF40-B40,TODAY()-B40))</f>
        <v/>
      </c>
      <c r="AH40" s="5" t="n"/>
      <c r="AI40" s="5" t="n"/>
      <c r="AJ40" s="13">
        <f>IF(B40="","",IF(OR(T40="No",U40="No",V40="No"),"Revisar documentación","Completa"))</f>
        <v/>
      </c>
    </row>
    <row r="41" ht="22" customHeight="1">
      <c r="A41" s="2" t="n"/>
      <c r="B41" s="3" t="n"/>
      <c r="C41" s="2" t="n"/>
      <c r="D41" s="4" t="n"/>
      <c r="E41" s="2" t="n"/>
      <c r="F41" s="2" t="n"/>
      <c r="G41" s="4" t="n"/>
      <c r="H41" s="5" t="n"/>
      <c r="I41" s="6" t="n"/>
      <c r="J41" s="2" t="n"/>
      <c r="K41" s="2" t="n"/>
      <c r="L41" s="4" t="n"/>
      <c r="M41" s="2" t="n"/>
      <c r="N41" s="7" t="n"/>
      <c r="O41" s="8" t="n"/>
      <c r="P41" s="8" t="n"/>
      <c r="Q41" s="2" t="n"/>
      <c r="R41" s="2" t="n"/>
      <c r="S41" s="4" t="n"/>
      <c r="T41" s="2" t="n"/>
      <c r="U41" s="2" t="n"/>
      <c r="V41" s="2" t="n"/>
      <c r="W41" s="9" t="n"/>
      <c r="X41" s="9" t="n"/>
      <c r="Y41" s="14">
        <f>IF(X41&lt;&gt;"",X41*1.03,"")</f>
        <v/>
      </c>
      <c r="Z41" s="15">
        <f>IF(AD41&lt;&gt;"",IFERROR(VLOOKUP(AD41,'Resumen'!$J$2:$K$3,2,FALSE),""),"")</f>
        <v/>
      </c>
      <c r="AA41" s="14">
        <f>IF(OR(W41="",Z41=""),"",W41*Z41)</f>
        <v/>
      </c>
      <c r="AB41" s="9" t="n"/>
      <c r="AC41" s="14">
        <f>IF(OR(W41="",AA41="",AB41=""),"",W41-AA41-AB41)</f>
        <v/>
      </c>
      <c r="AD41" s="2" t="n"/>
      <c r="AE41" s="2" t="n"/>
      <c r="AF41" s="3" t="n"/>
      <c r="AG41" s="16">
        <f>IF(B41="","",IF(AF41&lt;&gt;"",AF41-B41,TODAY()-B41))</f>
        <v/>
      </c>
      <c r="AH41" s="5" t="n"/>
      <c r="AI41" s="5" t="n"/>
      <c r="AJ41" s="17">
        <f>IF(B41="","",IF(OR(T41="No",U41="No",V41="No"),"Revisar documentación","Completa"))</f>
        <v/>
      </c>
    </row>
    <row r="42" ht="22" customHeight="1">
      <c r="A42" s="2" t="n"/>
      <c r="B42" s="3" t="n"/>
      <c r="C42" s="2" t="n"/>
      <c r="D42" s="4" t="n"/>
      <c r="E42" s="2" t="n"/>
      <c r="F42" s="2" t="n"/>
      <c r="G42" s="4" t="n"/>
      <c r="H42" s="5" t="n"/>
      <c r="I42" s="6" t="n"/>
      <c r="J42" s="2" t="n"/>
      <c r="K42" s="2" t="n"/>
      <c r="L42" s="4" t="n"/>
      <c r="M42" s="2" t="n"/>
      <c r="N42" s="7" t="n"/>
      <c r="O42" s="8" t="n"/>
      <c r="P42" s="8" t="n"/>
      <c r="Q42" s="2" t="n"/>
      <c r="R42" s="2" t="n"/>
      <c r="S42" s="4" t="n"/>
      <c r="T42" s="2" t="n"/>
      <c r="U42" s="2" t="n"/>
      <c r="V42" s="2" t="n"/>
      <c r="W42" s="9" t="n"/>
      <c r="X42" s="9" t="n"/>
      <c r="Y42" s="10">
        <f>IF(X42&lt;&gt;"",X42*1.03,"")</f>
        <v/>
      </c>
      <c r="Z42" s="11">
        <f>IF(AD42&lt;&gt;"",IFERROR(VLOOKUP(AD42,'Resumen'!$J$2:$K$3,2,FALSE),""),"")</f>
        <v/>
      </c>
      <c r="AA42" s="10">
        <f>IF(OR(W42="",Z42=""),"",W42*Z42)</f>
        <v/>
      </c>
      <c r="AB42" s="9" t="n"/>
      <c r="AC42" s="10">
        <f>IF(OR(W42="",AA42="",AB42=""),"",W42-AA42-AB42)</f>
        <v/>
      </c>
      <c r="AD42" s="2" t="n"/>
      <c r="AE42" s="2" t="n"/>
      <c r="AF42" s="3" t="n"/>
      <c r="AG42" s="12">
        <f>IF(B42="","",IF(AF42&lt;&gt;"",AF42-B42,TODAY()-B42))</f>
        <v/>
      </c>
      <c r="AH42" s="5" t="n"/>
      <c r="AI42" s="5" t="n"/>
      <c r="AJ42" s="13">
        <f>IF(B42="","",IF(OR(T42="No",U42="No",V42="No"),"Revisar documentación","Completa"))</f>
        <v/>
      </c>
    </row>
    <row r="43" ht="22" customHeight="1">
      <c r="A43" s="2" t="n"/>
      <c r="B43" s="3" t="n"/>
      <c r="C43" s="2" t="n"/>
      <c r="D43" s="4" t="n"/>
      <c r="E43" s="2" t="n"/>
      <c r="F43" s="2" t="n"/>
      <c r="G43" s="4" t="n"/>
      <c r="H43" s="5" t="n"/>
      <c r="I43" s="6" t="n"/>
      <c r="J43" s="2" t="n"/>
      <c r="K43" s="2" t="n"/>
      <c r="L43" s="4" t="n"/>
      <c r="M43" s="2" t="n"/>
      <c r="N43" s="7" t="n"/>
      <c r="O43" s="8" t="n"/>
      <c r="P43" s="8" t="n"/>
      <c r="Q43" s="2" t="n"/>
      <c r="R43" s="2" t="n"/>
      <c r="S43" s="4" t="n"/>
      <c r="T43" s="2" t="n"/>
      <c r="U43" s="2" t="n"/>
      <c r="V43" s="2" t="n"/>
      <c r="W43" s="9" t="n"/>
      <c r="X43" s="9" t="n"/>
      <c r="Y43" s="14">
        <f>IF(X43&lt;&gt;"",X43*1.03,"")</f>
        <v/>
      </c>
      <c r="Z43" s="15">
        <f>IF(AD43&lt;&gt;"",IFERROR(VLOOKUP(AD43,'Resumen'!$J$2:$K$3,2,FALSE),""),"")</f>
        <v/>
      </c>
      <c r="AA43" s="14">
        <f>IF(OR(W43="",Z43=""),"",W43*Z43)</f>
        <v/>
      </c>
      <c r="AB43" s="9" t="n"/>
      <c r="AC43" s="14">
        <f>IF(OR(W43="",AA43="",AB43=""),"",W43-AA43-AB43)</f>
        <v/>
      </c>
      <c r="AD43" s="2" t="n"/>
      <c r="AE43" s="2" t="n"/>
      <c r="AF43" s="3" t="n"/>
      <c r="AG43" s="16">
        <f>IF(B43="","",IF(AF43&lt;&gt;"",AF43-B43,TODAY()-B43))</f>
        <v/>
      </c>
      <c r="AH43" s="5" t="n"/>
      <c r="AI43" s="5" t="n"/>
      <c r="AJ43" s="17">
        <f>IF(B43="","",IF(OR(T43="No",U43="No",V43="No"),"Revisar documentación","Completa"))</f>
        <v/>
      </c>
    </row>
    <row r="44" ht="22" customHeight="1">
      <c r="A44" s="2" t="n"/>
      <c r="B44" s="3" t="n"/>
      <c r="C44" s="2" t="n"/>
      <c r="D44" s="4" t="n"/>
      <c r="E44" s="2" t="n"/>
      <c r="F44" s="2" t="n"/>
      <c r="G44" s="4" t="n"/>
      <c r="H44" s="5" t="n"/>
      <c r="I44" s="6" t="n"/>
      <c r="J44" s="2" t="n"/>
      <c r="K44" s="2" t="n"/>
      <c r="L44" s="4" t="n"/>
      <c r="M44" s="2" t="n"/>
      <c r="N44" s="7" t="n"/>
      <c r="O44" s="8" t="n"/>
      <c r="P44" s="8" t="n"/>
      <c r="Q44" s="2" t="n"/>
      <c r="R44" s="2" t="n"/>
      <c r="S44" s="4" t="n"/>
      <c r="T44" s="2" t="n"/>
      <c r="U44" s="2" t="n"/>
      <c r="V44" s="2" t="n"/>
      <c r="W44" s="9" t="n"/>
      <c r="X44" s="9" t="n"/>
      <c r="Y44" s="10">
        <f>IF(X44&lt;&gt;"",X44*1.03,"")</f>
        <v/>
      </c>
      <c r="Z44" s="11">
        <f>IF(AD44&lt;&gt;"",IFERROR(VLOOKUP(AD44,'Resumen'!$J$2:$K$3,2,FALSE),""),"")</f>
        <v/>
      </c>
      <c r="AA44" s="10">
        <f>IF(OR(W44="",Z44=""),"",W44*Z44)</f>
        <v/>
      </c>
      <c r="AB44" s="9" t="n"/>
      <c r="AC44" s="10">
        <f>IF(OR(W44="",AA44="",AB44=""),"",W44-AA44-AB44)</f>
        <v/>
      </c>
      <c r="AD44" s="2" t="n"/>
      <c r="AE44" s="2" t="n"/>
      <c r="AF44" s="3" t="n"/>
      <c r="AG44" s="12">
        <f>IF(B44="","",IF(AF44&lt;&gt;"",AF44-B44,TODAY()-B44))</f>
        <v/>
      </c>
      <c r="AH44" s="5" t="n"/>
      <c r="AI44" s="5" t="n"/>
      <c r="AJ44" s="13">
        <f>IF(B44="","",IF(OR(T44="No",U44="No",V44="No"),"Revisar documentación","Completa"))</f>
        <v/>
      </c>
    </row>
    <row r="45" ht="22" customHeight="1">
      <c r="A45" s="2" t="n"/>
      <c r="B45" s="3" t="n"/>
      <c r="C45" s="2" t="n"/>
      <c r="D45" s="4" t="n"/>
      <c r="E45" s="2" t="n"/>
      <c r="F45" s="2" t="n"/>
      <c r="G45" s="4" t="n"/>
      <c r="H45" s="5" t="n"/>
      <c r="I45" s="6" t="n"/>
      <c r="J45" s="2" t="n"/>
      <c r="K45" s="2" t="n"/>
      <c r="L45" s="4" t="n"/>
      <c r="M45" s="2" t="n"/>
      <c r="N45" s="7" t="n"/>
      <c r="O45" s="8" t="n"/>
      <c r="P45" s="8" t="n"/>
      <c r="Q45" s="2" t="n"/>
      <c r="R45" s="2" t="n"/>
      <c r="S45" s="4" t="n"/>
      <c r="T45" s="2" t="n"/>
      <c r="U45" s="2" t="n"/>
      <c r="V45" s="2" t="n"/>
      <c r="W45" s="9" t="n"/>
      <c r="X45" s="9" t="n"/>
      <c r="Y45" s="14">
        <f>IF(X45&lt;&gt;"",X45*1.03,"")</f>
        <v/>
      </c>
      <c r="Z45" s="15">
        <f>IF(AD45&lt;&gt;"",IFERROR(VLOOKUP(AD45,'Resumen'!$J$2:$K$3,2,FALSE),""),"")</f>
        <v/>
      </c>
      <c r="AA45" s="14">
        <f>IF(OR(W45="",Z45=""),"",W45*Z45)</f>
        <v/>
      </c>
      <c r="AB45" s="9" t="n"/>
      <c r="AC45" s="14">
        <f>IF(OR(W45="",AA45="",AB45=""),"",W45-AA45-AB45)</f>
        <v/>
      </c>
      <c r="AD45" s="2" t="n"/>
      <c r="AE45" s="2" t="n"/>
      <c r="AF45" s="3" t="n"/>
      <c r="AG45" s="16">
        <f>IF(B45="","",IF(AF45&lt;&gt;"",AF45-B45,TODAY()-B45))</f>
        <v/>
      </c>
      <c r="AH45" s="5" t="n"/>
      <c r="AI45" s="5" t="n"/>
      <c r="AJ45" s="17">
        <f>IF(B45="","",IF(OR(T45="No",U45="No",V45="No"),"Revisar documentación","Completa"))</f>
        <v/>
      </c>
    </row>
    <row r="46" ht="22" customHeight="1">
      <c r="A46" s="2" t="n"/>
      <c r="B46" s="3" t="n"/>
      <c r="C46" s="2" t="n"/>
      <c r="D46" s="4" t="n"/>
      <c r="E46" s="2" t="n"/>
      <c r="F46" s="2" t="n"/>
      <c r="G46" s="4" t="n"/>
      <c r="H46" s="5" t="n"/>
      <c r="I46" s="6" t="n"/>
      <c r="J46" s="2" t="n"/>
      <c r="K46" s="2" t="n"/>
      <c r="L46" s="4" t="n"/>
      <c r="M46" s="2" t="n"/>
      <c r="N46" s="7" t="n"/>
      <c r="O46" s="8" t="n"/>
      <c r="P46" s="8" t="n"/>
      <c r="Q46" s="2" t="n"/>
      <c r="R46" s="2" t="n"/>
      <c r="S46" s="4" t="n"/>
      <c r="T46" s="2" t="n"/>
      <c r="U46" s="2" t="n"/>
      <c r="V46" s="2" t="n"/>
      <c r="W46" s="9" t="n"/>
      <c r="X46" s="9" t="n"/>
      <c r="Y46" s="10">
        <f>IF(X46&lt;&gt;"",X46*1.03,"")</f>
        <v/>
      </c>
      <c r="Z46" s="11">
        <f>IF(AD46&lt;&gt;"",IFERROR(VLOOKUP(AD46,'Resumen'!$J$2:$K$3,2,FALSE),""),"")</f>
        <v/>
      </c>
      <c r="AA46" s="10">
        <f>IF(OR(W46="",Z46=""),"",W46*Z46)</f>
        <v/>
      </c>
      <c r="AB46" s="9" t="n"/>
      <c r="AC46" s="10">
        <f>IF(OR(W46="",AA46="",AB46=""),"",W46-AA46-AB46)</f>
        <v/>
      </c>
      <c r="AD46" s="2" t="n"/>
      <c r="AE46" s="2" t="n"/>
      <c r="AF46" s="3" t="n"/>
      <c r="AG46" s="12">
        <f>IF(B46="","",IF(AF46&lt;&gt;"",AF46-B46,TODAY()-B46))</f>
        <v/>
      </c>
      <c r="AH46" s="5" t="n"/>
      <c r="AI46" s="5" t="n"/>
      <c r="AJ46" s="13">
        <f>IF(B46="","",IF(OR(T46="No",U46="No",V46="No"),"Revisar documentación","Completa"))</f>
        <v/>
      </c>
    </row>
    <row r="47" ht="22" customHeight="1">
      <c r="A47" s="2" t="n"/>
      <c r="B47" s="3" t="n"/>
      <c r="C47" s="2" t="n"/>
      <c r="D47" s="4" t="n"/>
      <c r="E47" s="2" t="n"/>
      <c r="F47" s="2" t="n"/>
      <c r="G47" s="4" t="n"/>
      <c r="H47" s="5" t="n"/>
      <c r="I47" s="6" t="n"/>
      <c r="J47" s="2" t="n"/>
      <c r="K47" s="2" t="n"/>
      <c r="L47" s="4" t="n"/>
      <c r="M47" s="2" t="n"/>
      <c r="N47" s="7" t="n"/>
      <c r="O47" s="8" t="n"/>
      <c r="P47" s="8" t="n"/>
      <c r="Q47" s="2" t="n"/>
      <c r="R47" s="2" t="n"/>
      <c r="S47" s="4" t="n"/>
      <c r="T47" s="2" t="n"/>
      <c r="U47" s="2" t="n"/>
      <c r="V47" s="2" t="n"/>
      <c r="W47" s="9" t="n"/>
      <c r="X47" s="9" t="n"/>
      <c r="Y47" s="14">
        <f>IF(X47&lt;&gt;"",X47*1.03,"")</f>
        <v/>
      </c>
      <c r="Z47" s="15">
        <f>IF(AD47&lt;&gt;"",IFERROR(VLOOKUP(AD47,'Resumen'!$J$2:$K$3,2,FALSE),""),"")</f>
        <v/>
      </c>
      <c r="AA47" s="14">
        <f>IF(OR(W47="",Z47=""),"",W47*Z47)</f>
        <v/>
      </c>
      <c r="AB47" s="9" t="n"/>
      <c r="AC47" s="14">
        <f>IF(OR(W47="",AA47="",AB47=""),"",W47-AA47-AB47)</f>
        <v/>
      </c>
      <c r="AD47" s="2" t="n"/>
      <c r="AE47" s="2" t="n"/>
      <c r="AF47" s="3" t="n"/>
      <c r="AG47" s="16">
        <f>IF(B47="","",IF(AF47&lt;&gt;"",AF47-B47,TODAY()-B47))</f>
        <v/>
      </c>
      <c r="AH47" s="5" t="n"/>
      <c r="AI47" s="5" t="n"/>
      <c r="AJ47" s="17">
        <f>IF(B47="","",IF(OR(T47="No",U47="No",V47="No"),"Revisar documentación","Completa"))</f>
        <v/>
      </c>
    </row>
    <row r="48" ht="22" customHeight="1">
      <c r="A48" s="2" t="n"/>
      <c r="B48" s="3" t="n"/>
      <c r="C48" s="2" t="n"/>
      <c r="D48" s="4" t="n"/>
      <c r="E48" s="2" t="n"/>
      <c r="F48" s="2" t="n"/>
      <c r="G48" s="4" t="n"/>
      <c r="H48" s="5" t="n"/>
      <c r="I48" s="6" t="n"/>
      <c r="J48" s="2" t="n"/>
      <c r="K48" s="2" t="n"/>
      <c r="L48" s="4" t="n"/>
      <c r="M48" s="2" t="n"/>
      <c r="N48" s="7" t="n"/>
      <c r="O48" s="8" t="n"/>
      <c r="P48" s="8" t="n"/>
      <c r="Q48" s="2" t="n"/>
      <c r="R48" s="2" t="n"/>
      <c r="S48" s="4" t="n"/>
      <c r="T48" s="2" t="n"/>
      <c r="U48" s="2" t="n"/>
      <c r="V48" s="2" t="n"/>
      <c r="W48" s="9" t="n"/>
      <c r="X48" s="9" t="n"/>
      <c r="Y48" s="10">
        <f>IF(X48&lt;&gt;"",X48*1.03,"")</f>
        <v/>
      </c>
      <c r="Z48" s="11">
        <f>IF(AD48&lt;&gt;"",IFERROR(VLOOKUP(AD48,'Resumen'!$J$2:$K$3,2,FALSE),""),"")</f>
        <v/>
      </c>
      <c r="AA48" s="10">
        <f>IF(OR(W48="",Z48=""),"",W48*Z48)</f>
        <v/>
      </c>
      <c r="AB48" s="9" t="n"/>
      <c r="AC48" s="10">
        <f>IF(OR(W48="",AA48="",AB48=""),"",W48-AA48-AB48)</f>
        <v/>
      </c>
      <c r="AD48" s="2" t="n"/>
      <c r="AE48" s="2" t="n"/>
      <c r="AF48" s="3" t="n"/>
      <c r="AG48" s="12">
        <f>IF(B48="","",IF(AF48&lt;&gt;"",AF48-B48,TODAY()-B48))</f>
        <v/>
      </c>
      <c r="AH48" s="5" t="n"/>
      <c r="AI48" s="5" t="n"/>
      <c r="AJ48" s="13">
        <f>IF(B48="","",IF(OR(T48="No",U48="No",V48="No"),"Revisar documentación","Completa"))</f>
        <v/>
      </c>
    </row>
    <row r="49" ht="22" customHeight="1">
      <c r="A49" s="2" t="n"/>
      <c r="B49" s="3" t="n"/>
      <c r="C49" s="2" t="n"/>
      <c r="D49" s="4" t="n"/>
      <c r="E49" s="2" t="n"/>
      <c r="F49" s="2" t="n"/>
      <c r="G49" s="4" t="n"/>
      <c r="H49" s="5" t="n"/>
      <c r="I49" s="6" t="n"/>
      <c r="J49" s="2" t="n"/>
      <c r="K49" s="2" t="n"/>
      <c r="L49" s="4" t="n"/>
      <c r="M49" s="2" t="n"/>
      <c r="N49" s="7" t="n"/>
      <c r="O49" s="8" t="n"/>
      <c r="P49" s="8" t="n"/>
      <c r="Q49" s="2" t="n"/>
      <c r="R49" s="2" t="n"/>
      <c r="S49" s="4" t="n"/>
      <c r="T49" s="2" t="n"/>
      <c r="U49" s="2" t="n"/>
      <c r="V49" s="2" t="n"/>
      <c r="W49" s="9" t="n"/>
      <c r="X49" s="9" t="n"/>
      <c r="Y49" s="14">
        <f>IF(X49&lt;&gt;"",X49*1.03,"")</f>
        <v/>
      </c>
      <c r="Z49" s="15">
        <f>IF(AD49&lt;&gt;"",IFERROR(VLOOKUP(AD49,'Resumen'!$J$2:$K$3,2,FALSE),""),"")</f>
        <v/>
      </c>
      <c r="AA49" s="14">
        <f>IF(OR(W49="",Z49=""),"",W49*Z49)</f>
        <v/>
      </c>
      <c r="AB49" s="9" t="n"/>
      <c r="AC49" s="14">
        <f>IF(OR(W49="",AA49="",AB49=""),"",W49-AA49-AB49)</f>
        <v/>
      </c>
      <c r="AD49" s="2" t="n"/>
      <c r="AE49" s="2" t="n"/>
      <c r="AF49" s="3" t="n"/>
      <c r="AG49" s="16">
        <f>IF(B49="","",IF(AF49&lt;&gt;"",AF49-B49,TODAY()-B49))</f>
        <v/>
      </c>
      <c r="AH49" s="5" t="n"/>
      <c r="AI49" s="5" t="n"/>
      <c r="AJ49" s="17">
        <f>IF(B49="","",IF(OR(T49="No",U49="No",V49="No"),"Revisar documentación","Completa"))</f>
        <v/>
      </c>
    </row>
    <row r="50" ht="22" customHeight="1">
      <c r="A50" s="2" t="n"/>
      <c r="B50" s="3" t="n"/>
      <c r="C50" s="2" t="n"/>
      <c r="D50" s="4" t="n"/>
      <c r="E50" s="2" t="n"/>
      <c r="F50" s="2" t="n"/>
      <c r="G50" s="4" t="n"/>
      <c r="H50" s="5" t="n"/>
      <c r="I50" s="6" t="n"/>
      <c r="J50" s="2" t="n"/>
      <c r="K50" s="2" t="n"/>
      <c r="L50" s="4" t="n"/>
      <c r="M50" s="2" t="n"/>
      <c r="N50" s="7" t="n"/>
      <c r="O50" s="8" t="n"/>
      <c r="P50" s="8" t="n"/>
      <c r="Q50" s="2" t="n"/>
      <c r="R50" s="2" t="n"/>
      <c r="S50" s="4" t="n"/>
      <c r="T50" s="2" t="n"/>
      <c r="U50" s="2" t="n"/>
      <c r="V50" s="2" t="n"/>
      <c r="W50" s="9" t="n"/>
      <c r="X50" s="9" t="n"/>
      <c r="Y50" s="10">
        <f>IF(X50&lt;&gt;"",X50*1.03,"")</f>
        <v/>
      </c>
      <c r="Z50" s="11">
        <f>IF(AD50&lt;&gt;"",IFERROR(VLOOKUP(AD50,'Resumen'!$J$2:$K$3,2,FALSE),""),"")</f>
        <v/>
      </c>
      <c r="AA50" s="10">
        <f>IF(OR(W50="",Z50=""),"",W50*Z50)</f>
        <v/>
      </c>
      <c r="AB50" s="9" t="n"/>
      <c r="AC50" s="10">
        <f>IF(OR(W50="",AA50="",AB50=""),"",W50-AA50-AB50)</f>
        <v/>
      </c>
      <c r="AD50" s="2" t="n"/>
      <c r="AE50" s="2" t="n"/>
      <c r="AF50" s="3" t="n"/>
      <c r="AG50" s="12">
        <f>IF(B50="","",IF(AF50&lt;&gt;"",AF50-B50,TODAY()-B50))</f>
        <v/>
      </c>
      <c r="AH50" s="5" t="n"/>
      <c r="AI50" s="5" t="n"/>
      <c r="AJ50" s="13">
        <f>IF(B50="","",IF(OR(T50="No",U50="No",V50="No"),"Revisar documentación","Completa"))</f>
        <v/>
      </c>
    </row>
    <row r="51" ht="22" customHeight="1">
      <c r="A51" s="2" t="n"/>
      <c r="B51" s="3" t="n"/>
      <c r="C51" s="2" t="n"/>
      <c r="D51" s="4" t="n"/>
      <c r="E51" s="2" t="n"/>
      <c r="F51" s="2" t="n"/>
      <c r="G51" s="4" t="n"/>
      <c r="H51" s="5" t="n"/>
      <c r="I51" s="6" t="n"/>
      <c r="J51" s="2" t="n"/>
      <c r="K51" s="2" t="n"/>
      <c r="L51" s="4" t="n"/>
      <c r="M51" s="2" t="n"/>
      <c r="N51" s="7" t="n"/>
      <c r="O51" s="8" t="n"/>
      <c r="P51" s="8" t="n"/>
      <c r="Q51" s="2" t="n"/>
      <c r="R51" s="2" t="n"/>
      <c r="S51" s="4" t="n"/>
      <c r="T51" s="2" t="n"/>
      <c r="U51" s="2" t="n"/>
      <c r="V51" s="2" t="n"/>
      <c r="W51" s="9" t="n"/>
      <c r="X51" s="9" t="n"/>
      <c r="Y51" s="14">
        <f>IF(X51&lt;&gt;"",X51*1.03,"")</f>
        <v/>
      </c>
      <c r="Z51" s="15">
        <f>IF(AD51&lt;&gt;"",IFERROR(VLOOKUP(AD51,'Resumen'!$J$2:$K$3,2,FALSE),""),"")</f>
        <v/>
      </c>
      <c r="AA51" s="14">
        <f>IF(OR(W51="",Z51=""),"",W51*Z51)</f>
        <v/>
      </c>
      <c r="AB51" s="9" t="n"/>
      <c r="AC51" s="14">
        <f>IF(OR(W51="",AA51="",AB51=""),"",W51-AA51-AB51)</f>
        <v/>
      </c>
      <c r="AD51" s="2" t="n"/>
      <c r="AE51" s="2" t="n"/>
      <c r="AF51" s="3" t="n"/>
      <c r="AG51" s="16">
        <f>IF(B51="","",IF(AF51&lt;&gt;"",AF51-B51,TODAY()-B51))</f>
        <v/>
      </c>
      <c r="AH51" s="5" t="n"/>
      <c r="AI51" s="5" t="n"/>
      <c r="AJ51" s="17">
        <f>IF(B51="","",IF(OR(T51="No",U51="No",V51="No"),"Revisar documentación","Completa"))</f>
        <v/>
      </c>
    </row>
    <row r="52" ht="22" customHeight="1">
      <c r="A52" s="2" t="n"/>
      <c r="B52" s="3" t="n"/>
      <c r="C52" s="2" t="n"/>
      <c r="D52" s="4" t="n"/>
      <c r="E52" s="2" t="n"/>
      <c r="F52" s="2" t="n"/>
      <c r="G52" s="4" t="n"/>
      <c r="H52" s="5" t="n"/>
      <c r="I52" s="6" t="n"/>
      <c r="J52" s="2" t="n"/>
      <c r="K52" s="2" t="n"/>
      <c r="L52" s="4" t="n"/>
      <c r="M52" s="2" t="n"/>
      <c r="N52" s="7" t="n"/>
      <c r="O52" s="8" t="n"/>
      <c r="P52" s="8" t="n"/>
      <c r="Q52" s="2" t="n"/>
      <c r="R52" s="2" t="n"/>
      <c r="S52" s="4" t="n"/>
      <c r="T52" s="2" t="n"/>
      <c r="U52" s="2" t="n"/>
      <c r="V52" s="2" t="n"/>
      <c r="W52" s="9" t="n"/>
      <c r="X52" s="9" t="n"/>
      <c r="Y52" s="10">
        <f>IF(X52&lt;&gt;"",X52*1.03,"")</f>
        <v/>
      </c>
      <c r="Z52" s="11">
        <f>IF(AD52&lt;&gt;"",IFERROR(VLOOKUP(AD52,'Resumen'!$J$2:$K$3,2,FALSE),""),"")</f>
        <v/>
      </c>
      <c r="AA52" s="10">
        <f>IF(OR(W52="",Z52=""),"",W52*Z52)</f>
        <v/>
      </c>
      <c r="AB52" s="9" t="n"/>
      <c r="AC52" s="10">
        <f>IF(OR(W52="",AA52="",AB52=""),"",W52-AA52-AB52)</f>
        <v/>
      </c>
      <c r="AD52" s="2" t="n"/>
      <c r="AE52" s="2" t="n"/>
      <c r="AF52" s="3" t="n"/>
      <c r="AG52" s="12">
        <f>IF(B52="","",IF(AF52&lt;&gt;"",AF52-B52,TODAY()-B52))</f>
        <v/>
      </c>
      <c r="AH52" s="5" t="n"/>
      <c r="AI52" s="5" t="n"/>
      <c r="AJ52" s="13">
        <f>IF(B52="","",IF(OR(T52="No",U52="No",V52="No"),"Revisar documentación","Completa"))</f>
        <v/>
      </c>
    </row>
    <row r="53" ht="22" customHeight="1">
      <c r="A53" s="2" t="n"/>
      <c r="B53" s="3" t="n"/>
      <c r="C53" s="2" t="n"/>
      <c r="D53" s="4" t="n"/>
      <c r="E53" s="2" t="n"/>
      <c r="F53" s="2" t="n"/>
      <c r="G53" s="4" t="n"/>
      <c r="H53" s="5" t="n"/>
      <c r="I53" s="6" t="n"/>
      <c r="J53" s="2" t="n"/>
      <c r="K53" s="2" t="n"/>
      <c r="L53" s="4" t="n"/>
      <c r="M53" s="2" t="n"/>
      <c r="N53" s="7" t="n"/>
      <c r="O53" s="8" t="n"/>
      <c r="P53" s="8" t="n"/>
      <c r="Q53" s="2" t="n"/>
      <c r="R53" s="2" t="n"/>
      <c r="S53" s="4" t="n"/>
      <c r="T53" s="2" t="n"/>
      <c r="U53" s="2" t="n"/>
      <c r="V53" s="2" t="n"/>
      <c r="W53" s="9" t="n"/>
      <c r="X53" s="9" t="n"/>
      <c r="Y53" s="14">
        <f>IF(X53&lt;&gt;"",X53*1.03,"")</f>
        <v/>
      </c>
      <c r="Z53" s="15">
        <f>IF(AD53&lt;&gt;"",IFERROR(VLOOKUP(AD53,'Resumen'!$J$2:$K$3,2,FALSE),""),"")</f>
        <v/>
      </c>
      <c r="AA53" s="14">
        <f>IF(OR(W53="",Z53=""),"",W53*Z53)</f>
        <v/>
      </c>
      <c r="AB53" s="9" t="n"/>
      <c r="AC53" s="14">
        <f>IF(OR(W53="",AA53="",AB53=""),"",W53-AA53-AB53)</f>
        <v/>
      </c>
      <c r="AD53" s="2" t="n"/>
      <c r="AE53" s="2" t="n"/>
      <c r="AF53" s="3" t="n"/>
      <c r="AG53" s="16">
        <f>IF(B53="","",IF(AF53&lt;&gt;"",AF53-B53,TODAY()-B53))</f>
        <v/>
      </c>
      <c r="AH53" s="5" t="n"/>
      <c r="AI53" s="5" t="n"/>
      <c r="AJ53" s="17">
        <f>IF(B53="","",IF(OR(T53="No",U53="No",V53="No"),"Revisar documentación","Completa"))</f>
        <v/>
      </c>
    </row>
    <row r="54" ht="22" customHeight="1">
      <c r="A54" s="2" t="n"/>
      <c r="B54" s="3" t="n"/>
      <c r="C54" s="2" t="n"/>
      <c r="D54" s="4" t="n"/>
      <c r="E54" s="2" t="n"/>
      <c r="F54" s="2" t="n"/>
      <c r="G54" s="4" t="n"/>
      <c r="H54" s="5" t="n"/>
      <c r="I54" s="6" t="n"/>
      <c r="J54" s="2" t="n"/>
      <c r="K54" s="2" t="n"/>
      <c r="L54" s="4" t="n"/>
      <c r="M54" s="2" t="n"/>
      <c r="N54" s="7" t="n"/>
      <c r="O54" s="8" t="n"/>
      <c r="P54" s="8" t="n"/>
      <c r="Q54" s="2" t="n"/>
      <c r="R54" s="2" t="n"/>
      <c r="S54" s="4" t="n"/>
      <c r="T54" s="2" t="n"/>
      <c r="U54" s="2" t="n"/>
      <c r="V54" s="2" t="n"/>
      <c r="W54" s="9" t="n"/>
      <c r="X54" s="9" t="n"/>
      <c r="Y54" s="10">
        <f>IF(X54&lt;&gt;"",X54*1.03,"")</f>
        <v/>
      </c>
      <c r="Z54" s="11">
        <f>IF(AD54&lt;&gt;"",IFERROR(VLOOKUP(AD54,'Resumen'!$J$2:$K$3,2,FALSE),""),"")</f>
        <v/>
      </c>
      <c r="AA54" s="10">
        <f>IF(OR(W54="",Z54=""),"",W54*Z54)</f>
        <v/>
      </c>
      <c r="AB54" s="9" t="n"/>
      <c r="AC54" s="10">
        <f>IF(OR(W54="",AA54="",AB54=""),"",W54-AA54-AB54)</f>
        <v/>
      </c>
      <c r="AD54" s="2" t="n"/>
      <c r="AE54" s="2" t="n"/>
      <c r="AF54" s="3" t="n"/>
      <c r="AG54" s="12">
        <f>IF(B54="","",IF(AF54&lt;&gt;"",AF54-B54,TODAY()-B54))</f>
        <v/>
      </c>
      <c r="AH54" s="5" t="n"/>
      <c r="AI54" s="5" t="n"/>
      <c r="AJ54" s="13">
        <f>IF(B54="","",IF(OR(T54="No",U54="No",V54="No"),"Revisar documentación","Completa"))</f>
        <v/>
      </c>
    </row>
    <row r="55" ht="22" customHeight="1">
      <c r="A55" s="2" t="n"/>
      <c r="B55" s="3" t="n"/>
      <c r="C55" s="2" t="n"/>
      <c r="D55" s="4" t="n"/>
      <c r="E55" s="2" t="n"/>
      <c r="F55" s="2" t="n"/>
      <c r="G55" s="4" t="n"/>
      <c r="H55" s="5" t="n"/>
      <c r="I55" s="6" t="n"/>
      <c r="J55" s="2" t="n"/>
      <c r="K55" s="2" t="n"/>
      <c r="L55" s="4" t="n"/>
      <c r="M55" s="2" t="n"/>
      <c r="N55" s="7" t="n"/>
      <c r="O55" s="8" t="n"/>
      <c r="P55" s="8" t="n"/>
      <c r="Q55" s="2" t="n"/>
      <c r="R55" s="2" t="n"/>
      <c r="S55" s="4" t="n"/>
      <c r="T55" s="2" t="n"/>
      <c r="U55" s="2" t="n"/>
      <c r="V55" s="2" t="n"/>
      <c r="W55" s="9" t="n"/>
      <c r="X55" s="9" t="n"/>
      <c r="Y55" s="14">
        <f>IF(X55&lt;&gt;"",X55*1.03,"")</f>
        <v/>
      </c>
      <c r="Z55" s="15">
        <f>IF(AD55&lt;&gt;"",IFERROR(VLOOKUP(AD55,'Resumen'!$J$2:$K$3,2,FALSE),""),"")</f>
        <v/>
      </c>
      <c r="AA55" s="14">
        <f>IF(OR(W55="",Z55=""),"",W55*Z55)</f>
        <v/>
      </c>
      <c r="AB55" s="9" t="n"/>
      <c r="AC55" s="14">
        <f>IF(OR(W55="",AA55="",AB55=""),"",W55-AA55-AB55)</f>
        <v/>
      </c>
      <c r="AD55" s="2" t="n"/>
      <c r="AE55" s="2" t="n"/>
      <c r="AF55" s="3" t="n"/>
      <c r="AG55" s="16">
        <f>IF(B55="","",IF(AF55&lt;&gt;"",AF55-B55,TODAY()-B55))</f>
        <v/>
      </c>
      <c r="AH55" s="5" t="n"/>
      <c r="AI55" s="5" t="n"/>
      <c r="AJ55" s="17">
        <f>IF(B55="","",IF(OR(T55="No",U55="No",V55="No"),"Revisar documentación","Completa"))</f>
        <v/>
      </c>
    </row>
    <row r="56" ht="22" customHeight="1">
      <c r="A56" s="2" t="n"/>
      <c r="B56" s="3" t="n"/>
      <c r="C56" s="2" t="n"/>
      <c r="D56" s="4" t="n"/>
      <c r="E56" s="2" t="n"/>
      <c r="F56" s="2" t="n"/>
      <c r="G56" s="4" t="n"/>
      <c r="H56" s="5" t="n"/>
      <c r="I56" s="6" t="n"/>
      <c r="J56" s="2" t="n"/>
      <c r="K56" s="2" t="n"/>
      <c r="L56" s="4" t="n"/>
      <c r="M56" s="2" t="n"/>
      <c r="N56" s="7" t="n"/>
      <c r="O56" s="8" t="n"/>
      <c r="P56" s="8" t="n"/>
      <c r="Q56" s="2" t="n"/>
      <c r="R56" s="2" t="n"/>
      <c r="S56" s="4" t="n"/>
      <c r="T56" s="2" t="n"/>
      <c r="U56" s="2" t="n"/>
      <c r="V56" s="2" t="n"/>
      <c r="W56" s="9" t="n"/>
      <c r="X56" s="9" t="n"/>
      <c r="Y56" s="10">
        <f>IF(X56&lt;&gt;"",X56*1.03,"")</f>
        <v/>
      </c>
      <c r="Z56" s="11">
        <f>IF(AD56&lt;&gt;"",IFERROR(VLOOKUP(AD56,'Resumen'!$J$2:$K$3,2,FALSE),""),"")</f>
        <v/>
      </c>
      <c r="AA56" s="10">
        <f>IF(OR(W56="",Z56=""),"",W56*Z56)</f>
        <v/>
      </c>
      <c r="AB56" s="9" t="n"/>
      <c r="AC56" s="10">
        <f>IF(OR(W56="",AA56="",AB56=""),"",W56-AA56-AB56)</f>
        <v/>
      </c>
      <c r="AD56" s="2" t="n"/>
      <c r="AE56" s="2" t="n"/>
      <c r="AF56" s="3" t="n"/>
      <c r="AG56" s="12">
        <f>IF(B56="","",IF(AF56&lt;&gt;"",AF56-B56,TODAY()-B56))</f>
        <v/>
      </c>
      <c r="AH56" s="5" t="n"/>
      <c r="AI56" s="5" t="n"/>
      <c r="AJ56" s="13">
        <f>IF(B56="","",IF(OR(T56="No",U56="No",V56="No"),"Revisar documentación","Completa"))</f>
        <v/>
      </c>
    </row>
    <row r="57" ht="22" customHeight="1">
      <c r="A57" s="2" t="n"/>
      <c r="B57" s="3" t="n"/>
      <c r="C57" s="2" t="n"/>
      <c r="D57" s="4" t="n"/>
      <c r="E57" s="2" t="n"/>
      <c r="F57" s="2" t="n"/>
      <c r="G57" s="4" t="n"/>
      <c r="H57" s="5" t="n"/>
      <c r="I57" s="6" t="n"/>
      <c r="J57" s="2" t="n"/>
      <c r="K57" s="2" t="n"/>
      <c r="L57" s="4" t="n"/>
      <c r="M57" s="2" t="n"/>
      <c r="N57" s="7" t="n"/>
      <c r="O57" s="8" t="n"/>
      <c r="P57" s="8" t="n"/>
      <c r="Q57" s="2" t="n"/>
      <c r="R57" s="2" t="n"/>
      <c r="S57" s="4" t="n"/>
      <c r="T57" s="2" t="n"/>
      <c r="U57" s="2" t="n"/>
      <c r="V57" s="2" t="n"/>
      <c r="W57" s="9" t="n"/>
      <c r="X57" s="9" t="n"/>
      <c r="Y57" s="14">
        <f>IF(X57&lt;&gt;"",X57*1.03,"")</f>
        <v/>
      </c>
      <c r="Z57" s="15">
        <f>IF(AD57&lt;&gt;"",IFERROR(VLOOKUP(AD57,'Resumen'!$J$2:$K$3,2,FALSE),""),"")</f>
        <v/>
      </c>
      <c r="AA57" s="14">
        <f>IF(OR(W57="",Z57=""),"",W57*Z57)</f>
        <v/>
      </c>
      <c r="AB57" s="9" t="n"/>
      <c r="AC57" s="14">
        <f>IF(OR(W57="",AA57="",AB57=""),"",W57-AA57-AB57)</f>
        <v/>
      </c>
      <c r="AD57" s="2" t="n"/>
      <c r="AE57" s="2" t="n"/>
      <c r="AF57" s="3" t="n"/>
      <c r="AG57" s="16">
        <f>IF(B57="","",IF(AF57&lt;&gt;"",AF57-B57,TODAY()-B57))</f>
        <v/>
      </c>
      <c r="AH57" s="5" t="n"/>
      <c r="AI57" s="5" t="n"/>
      <c r="AJ57" s="17">
        <f>IF(B57="","",IF(OR(T57="No",U57="No",V57="No"),"Revisar documentación","Completa"))</f>
        <v/>
      </c>
    </row>
    <row r="58" ht="22" customHeight="1">
      <c r="A58" s="2" t="n"/>
      <c r="B58" s="3" t="n"/>
      <c r="C58" s="2" t="n"/>
      <c r="D58" s="4" t="n"/>
      <c r="E58" s="2" t="n"/>
      <c r="F58" s="2" t="n"/>
      <c r="G58" s="4" t="n"/>
      <c r="H58" s="5" t="n"/>
      <c r="I58" s="6" t="n"/>
      <c r="J58" s="2" t="n"/>
      <c r="K58" s="2" t="n"/>
      <c r="L58" s="4" t="n"/>
      <c r="M58" s="2" t="n"/>
      <c r="N58" s="7" t="n"/>
      <c r="O58" s="8" t="n"/>
      <c r="P58" s="8" t="n"/>
      <c r="Q58" s="2" t="n"/>
      <c r="R58" s="2" t="n"/>
      <c r="S58" s="4" t="n"/>
      <c r="T58" s="2" t="n"/>
      <c r="U58" s="2" t="n"/>
      <c r="V58" s="2" t="n"/>
      <c r="W58" s="9" t="n"/>
      <c r="X58" s="9" t="n"/>
      <c r="Y58" s="10">
        <f>IF(X58&lt;&gt;"",X58*1.03,"")</f>
        <v/>
      </c>
      <c r="Z58" s="11">
        <f>IF(AD58&lt;&gt;"",IFERROR(VLOOKUP(AD58,'Resumen'!$J$2:$K$3,2,FALSE),""),"")</f>
        <v/>
      </c>
      <c r="AA58" s="10">
        <f>IF(OR(W58="",Z58=""),"",W58*Z58)</f>
        <v/>
      </c>
      <c r="AB58" s="9" t="n"/>
      <c r="AC58" s="10">
        <f>IF(OR(W58="",AA58="",AB58=""),"",W58-AA58-AB58)</f>
        <v/>
      </c>
      <c r="AD58" s="2" t="n"/>
      <c r="AE58" s="2" t="n"/>
      <c r="AF58" s="3" t="n"/>
      <c r="AG58" s="12">
        <f>IF(B58="","",IF(AF58&lt;&gt;"",AF58-B58,TODAY()-B58))</f>
        <v/>
      </c>
      <c r="AH58" s="5" t="n"/>
      <c r="AI58" s="5" t="n"/>
      <c r="AJ58" s="13">
        <f>IF(B58="","",IF(OR(T58="No",U58="No",V58="No"),"Revisar documentación","Completa"))</f>
        <v/>
      </c>
    </row>
    <row r="59" ht="22" customHeight="1">
      <c r="A59" s="2" t="n"/>
      <c r="B59" s="3" t="n"/>
      <c r="C59" s="2" t="n"/>
      <c r="D59" s="4" t="n"/>
      <c r="E59" s="2" t="n"/>
      <c r="F59" s="2" t="n"/>
      <c r="G59" s="4" t="n"/>
      <c r="H59" s="5" t="n"/>
      <c r="I59" s="6" t="n"/>
      <c r="J59" s="2" t="n"/>
      <c r="K59" s="2" t="n"/>
      <c r="L59" s="4" t="n"/>
      <c r="M59" s="2" t="n"/>
      <c r="N59" s="7" t="n"/>
      <c r="O59" s="8" t="n"/>
      <c r="P59" s="8" t="n"/>
      <c r="Q59" s="2" t="n"/>
      <c r="R59" s="2" t="n"/>
      <c r="S59" s="4" t="n"/>
      <c r="T59" s="2" t="n"/>
      <c r="U59" s="2" t="n"/>
      <c r="V59" s="2" t="n"/>
      <c r="W59" s="9" t="n"/>
      <c r="X59" s="9" t="n"/>
      <c r="Y59" s="14">
        <f>IF(X59&lt;&gt;"",X59*1.03,"")</f>
        <v/>
      </c>
      <c r="Z59" s="15">
        <f>IF(AD59&lt;&gt;"",IFERROR(VLOOKUP(AD59,'Resumen'!$J$2:$K$3,2,FALSE),""),"")</f>
        <v/>
      </c>
      <c r="AA59" s="14">
        <f>IF(OR(W59="",Z59=""),"",W59*Z59)</f>
        <v/>
      </c>
      <c r="AB59" s="9" t="n"/>
      <c r="AC59" s="14">
        <f>IF(OR(W59="",AA59="",AB59=""),"",W59-AA59-AB59)</f>
        <v/>
      </c>
      <c r="AD59" s="2" t="n"/>
      <c r="AE59" s="2" t="n"/>
      <c r="AF59" s="3" t="n"/>
      <c r="AG59" s="16">
        <f>IF(B59="","",IF(AF59&lt;&gt;"",AF59-B59,TODAY()-B59))</f>
        <v/>
      </c>
      <c r="AH59" s="5" t="n"/>
      <c r="AI59" s="5" t="n"/>
      <c r="AJ59" s="17">
        <f>IF(B59="","",IF(OR(T59="No",U59="No",V59="No"),"Revisar documentación","Completa"))</f>
        <v/>
      </c>
    </row>
    <row r="60" ht="22" customHeight="1">
      <c r="A60" s="2" t="n"/>
      <c r="B60" s="3" t="n"/>
      <c r="C60" s="2" t="n"/>
      <c r="D60" s="4" t="n"/>
      <c r="E60" s="2" t="n"/>
      <c r="F60" s="2" t="n"/>
      <c r="G60" s="4" t="n"/>
      <c r="H60" s="5" t="n"/>
      <c r="I60" s="6" t="n"/>
      <c r="J60" s="2" t="n"/>
      <c r="K60" s="2" t="n"/>
      <c r="L60" s="4" t="n"/>
      <c r="M60" s="2" t="n"/>
      <c r="N60" s="7" t="n"/>
      <c r="O60" s="8" t="n"/>
      <c r="P60" s="8" t="n"/>
      <c r="Q60" s="2" t="n"/>
      <c r="R60" s="2" t="n"/>
      <c r="S60" s="4" t="n"/>
      <c r="T60" s="2" t="n"/>
      <c r="U60" s="2" t="n"/>
      <c r="V60" s="2" t="n"/>
      <c r="W60" s="9" t="n"/>
      <c r="X60" s="9" t="n"/>
      <c r="Y60" s="10">
        <f>IF(X60&lt;&gt;"",X60*1.03,"")</f>
        <v/>
      </c>
      <c r="Z60" s="11">
        <f>IF(AD60&lt;&gt;"",IFERROR(VLOOKUP(AD60,'Resumen'!$J$2:$K$3,2,FALSE),""),"")</f>
        <v/>
      </c>
      <c r="AA60" s="10">
        <f>IF(OR(W60="",Z60=""),"",W60*Z60)</f>
        <v/>
      </c>
      <c r="AB60" s="9" t="n"/>
      <c r="AC60" s="10">
        <f>IF(OR(W60="",AA60="",AB60=""),"",W60-AA60-AB60)</f>
        <v/>
      </c>
      <c r="AD60" s="2" t="n"/>
      <c r="AE60" s="2" t="n"/>
      <c r="AF60" s="3" t="n"/>
      <c r="AG60" s="12">
        <f>IF(B60="","",IF(AF60&lt;&gt;"",AF60-B60,TODAY()-B60))</f>
        <v/>
      </c>
      <c r="AH60" s="5" t="n"/>
      <c r="AI60" s="5" t="n"/>
      <c r="AJ60" s="13">
        <f>IF(B60="","",IF(OR(T60="No",U60="No",V60="No"),"Revisar documentación","Completa"))</f>
        <v/>
      </c>
    </row>
    <row r="61" ht="22" customHeight="1">
      <c r="A61" s="2" t="n"/>
      <c r="B61" s="3" t="n"/>
      <c r="C61" s="2" t="n"/>
      <c r="D61" s="4" t="n"/>
      <c r="E61" s="2" t="n"/>
      <c r="F61" s="2" t="n"/>
      <c r="G61" s="4" t="n"/>
      <c r="H61" s="5" t="n"/>
      <c r="I61" s="6" t="n"/>
      <c r="J61" s="2" t="n"/>
      <c r="K61" s="2" t="n"/>
      <c r="L61" s="4" t="n"/>
      <c r="M61" s="2" t="n"/>
      <c r="N61" s="7" t="n"/>
      <c r="O61" s="8" t="n"/>
      <c r="P61" s="8" t="n"/>
      <c r="Q61" s="2" t="n"/>
      <c r="R61" s="2" t="n"/>
      <c r="S61" s="4" t="n"/>
      <c r="T61" s="2" t="n"/>
      <c r="U61" s="2" t="n"/>
      <c r="V61" s="2" t="n"/>
      <c r="W61" s="9" t="n"/>
      <c r="X61" s="9" t="n"/>
      <c r="Y61" s="14">
        <f>IF(X61&lt;&gt;"",X61*1.03,"")</f>
        <v/>
      </c>
      <c r="Z61" s="15">
        <f>IF(AD61&lt;&gt;"",IFERROR(VLOOKUP(AD61,'Resumen'!$J$2:$K$3,2,FALSE),""),"")</f>
        <v/>
      </c>
      <c r="AA61" s="14">
        <f>IF(OR(W61="",Z61=""),"",W61*Z61)</f>
        <v/>
      </c>
      <c r="AB61" s="9" t="n"/>
      <c r="AC61" s="14">
        <f>IF(OR(W61="",AA61="",AB61=""),"",W61-AA61-AB61)</f>
        <v/>
      </c>
      <c r="AD61" s="2" t="n"/>
      <c r="AE61" s="2" t="n"/>
      <c r="AF61" s="3" t="n"/>
      <c r="AG61" s="16">
        <f>IF(B61="","",IF(AF61&lt;&gt;"",AF61-B61,TODAY()-B61))</f>
        <v/>
      </c>
      <c r="AH61" s="5" t="n"/>
      <c r="AI61" s="5" t="n"/>
      <c r="AJ61" s="17">
        <f>IF(B61="","",IF(OR(T61="No",U61="No",V61="No"),"Revisar documentación","Completa"))</f>
        <v/>
      </c>
    </row>
    <row r="62" ht="22" customHeight="1">
      <c r="A62" s="2" t="n"/>
      <c r="B62" s="3" t="n"/>
      <c r="C62" s="2" t="n"/>
      <c r="D62" s="4" t="n"/>
      <c r="E62" s="2" t="n"/>
      <c r="F62" s="2" t="n"/>
      <c r="G62" s="4" t="n"/>
      <c r="H62" s="5" t="n"/>
      <c r="I62" s="6" t="n"/>
      <c r="J62" s="2" t="n"/>
      <c r="K62" s="2" t="n"/>
      <c r="L62" s="4" t="n"/>
      <c r="M62" s="2" t="n"/>
      <c r="N62" s="7" t="n"/>
      <c r="O62" s="8" t="n"/>
      <c r="P62" s="8" t="n"/>
      <c r="Q62" s="2" t="n"/>
      <c r="R62" s="2" t="n"/>
      <c r="S62" s="4" t="n"/>
      <c r="T62" s="2" t="n"/>
      <c r="U62" s="2" t="n"/>
      <c r="V62" s="2" t="n"/>
      <c r="W62" s="9" t="n"/>
      <c r="X62" s="9" t="n"/>
      <c r="Y62" s="10">
        <f>IF(X62&lt;&gt;"",X62*1.03,"")</f>
        <v/>
      </c>
      <c r="Z62" s="11">
        <f>IF(AD62&lt;&gt;"",IFERROR(VLOOKUP(AD62,'Resumen'!$J$2:$K$3,2,FALSE),""),"")</f>
        <v/>
      </c>
      <c r="AA62" s="10">
        <f>IF(OR(W62="",Z62=""),"",W62*Z62)</f>
        <v/>
      </c>
      <c r="AB62" s="9" t="n"/>
      <c r="AC62" s="10">
        <f>IF(OR(W62="",AA62="",AB62=""),"",W62-AA62-AB62)</f>
        <v/>
      </c>
      <c r="AD62" s="2" t="n"/>
      <c r="AE62" s="2" t="n"/>
      <c r="AF62" s="3" t="n"/>
      <c r="AG62" s="12">
        <f>IF(B62="","",IF(AF62&lt;&gt;"",AF62-B62,TODAY()-B62))</f>
        <v/>
      </c>
      <c r="AH62" s="5" t="n"/>
      <c r="AI62" s="5" t="n"/>
      <c r="AJ62" s="13">
        <f>IF(B62="","",IF(OR(T62="No",U62="No",V62="No"),"Revisar documentación","Completa"))</f>
        <v/>
      </c>
    </row>
    <row r="63" ht="22" customHeight="1">
      <c r="A63" s="2" t="n"/>
      <c r="B63" s="3" t="n"/>
      <c r="C63" s="2" t="n"/>
      <c r="D63" s="4" t="n"/>
      <c r="E63" s="2" t="n"/>
      <c r="F63" s="2" t="n"/>
      <c r="G63" s="4" t="n"/>
      <c r="H63" s="5" t="n"/>
      <c r="I63" s="6" t="n"/>
      <c r="J63" s="2" t="n"/>
      <c r="K63" s="2" t="n"/>
      <c r="L63" s="4" t="n"/>
      <c r="M63" s="2" t="n"/>
      <c r="N63" s="7" t="n"/>
      <c r="O63" s="8" t="n"/>
      <c r="P63" s="8" t="n"/>
      <c r="Q63" s="2" t="n"/>
      <c r="R63" s="2" t="n"/>
      <c r="S63" s="4" t="n"/>
      <c r="T63" s="2" t="n"/>
      <c r="U63" s="2" t="n"/>
      <c r="V63" s="2" t="n"/>
      <c r="W63" s="9" t="n"/>
      <c r="X63" s="9" t="n"/>
      <c r="Y63" s="14">
        <f>IF(X63&lt;&gt;"",X63*1.03,"")</f>
        <v/>
      </c>
      <c r="Z63" s="15">
        <f>IF(AD63&lt;&gt;"",IFERROR(VLOOKUP(AD63,'Resumen'!$J$2:$K$3,2,FALSE),""),"")</f>
        <v/>
      </c>
      <c r="AA63" s="14">
        <f>IF(OR(W63="",Z63=""),"",W63*Z63)</f>
        <v/>
      </c>
      <c r="AB63" s="9" t="n"/>
      <c r="AC63" s="14">
        <f>IF(OR(W63="",AA63="",AB63=""),"",W63-AA63-AB63)</f>
        <v/>
      </c>
      <c r="AD63" s="2" t="n"/>
      <c r="AE63" s="2" t="n"/>
      <c r="AF63" s="3" t="n"/>
      <c r="AG63" s="16">
        <f>IF(B63="","",IF(AF63&lt;&gt;"",AF63-B63,TODAY()-B63))</f>
        <v/>
      </c>
      <c r="AH63" s="5" t="n"/>
      <c r="AI63" s="5" t="n"/>
      <c r="AJ63" s="17">
        <f>IF(B63="","",IF(OR(T63="No",U63="No",V63="No"),"Revisar documentación","Completa"))</f>
        <v/>
      </c>
    </row>
    <row r="64" ht="22" customHeight="1">
      <c r="A64" s="2" t="n"/>
      <c r="B64" s="3" t="n"/>
      <c r="C64" s="2" t="n"/>
      <c r="D64" s="4" t="n"/>
      <c r="E64" s="2" t="n"/>
      <c r="F64" s="2" t="n"/>
      <c r="G64" s="4" t="n"/>
      <c r="H64" s="5" t="n"/>
      <c r="I64" s="6" t="n"/>
      <c r="J64" s="2" t="n"/>
      <c r="K64" s="2" t="n"/>
      <c r="L64" s="4" t="n"/>
      <c r="M64" s="2" t="n"/>
      <c r="N64" s="7" t="n"/>
      <c r="O64" s="8" t="n"/>
      <c r="P64" s="8" t="n"/>
      <c r="Q64" s="2" t="n"/>
      <c r="R64" s="2" t="n"/>
      <c r="S64" s="4" t="n"/>
      <c r="T64" s="2" t="n"/>
      <c r="U64" s="2" t="n"/>
      <c r="V64" s="2" t="n"/>
      <c r="W64" s="9" t="n"/>
      <c r="X64" s="9" t="n"/>
      <c r="Y64" s="10">
        <f>IF(X64&lt;&gt;"",X64*1.03,"")</f>
        <v/>
      </c>
      <c r="Z64" s="11">
        <f>IF(AD64&lt;&gt;"",IFERROR(VLOOKUP(AD64,'Resumen'!$J$2:$K$3,2,FALSE),""),"")</f>
        <v/>
      </c>
      <c r="AA64" s="10">
        <f>IF(OR(W64="",Z64=""),"",W64*Z64)</f>
        <v/>
      </c>
      <c r="AB64" s="9" t="n"/>
      <c r="AC64" s="10">
        <f>IF(OR(W64="",AA64="",AB64=""),"",W64-AA64-AB64)</f>
        <v/>
      </c>
      <c r="AD64" s="2" t="n"/>
      <c r="AE64" s="2" t="n"/>
      <c r="AF64" s="3" t="n"/>
      <c r="AG64" s="12">
        <f>IF(B64="","",IF(AF64&lt;&gt;"",AF64-B64,TODAY()-B64))</f>
        <v/>
      </c>
      <c r="AH64" s="5" t="n"/>
      <c r="AI64" s="5" t="n"/>
      <c r="AJ64" s="13">
        <f>IF(B64="","",IF(OR(T64="No",U64="No",V64="No"),"Revisar documentación","Completa"))</f>
        <v/>
      </c>
    </row>
    <row r="65" ht="22" customHeight="1">
      <c r="A65" s="2" t="n"/>
      <c r="B65" s="3" t="n"/>
      <c r="C65" s="2" t="n"/>
      <c r="D65" s="4" t="n"/>
      <c r="E65" s="2" t="n"/>
      <c r="F65" s="2" t="n"/>
      <c r="G65" s="4" t="n"/>
      <c r="H65" s="5" t="n"/>
      <c r="I65" s="6" t="n"/>
      <c r="J65" s="2" t="n"/>
      <c r="K65" s="2" t="n"/>
      <c r="L65" s="4" t="n"/>
      <c r="M65" s="2" t="n"/>
      <c r="N65" s="7" t="n"/>
      <c r="O65" s="8" t="n"/>
      <c r="P65" s="8" t="n"/>
      <c r="Q65" s="2" t="n"/>
      <c r="R65" s="2" t="n"/>
      <c r="S65" s="4" t="n"/>
      <c r="T65" s="2" t="n"/>
      <c r="U65" s="2" t="n"/>
      <c r="V65" s="2" t="n"/>
      <c r="W65" s="9" t="n"/>
      <c r="X65" s="9" t="n"/>
      <c r="Y65" s="14">
        <f>IF(X65&lt;&gt;"",X65*1.03,"")</f>
        <v/>
      </c>
      <c r="Z65" s="15">
        <f>IF(AD65&lt;&gt;"",IFERROR(VLOOKUP(AD65,'Resumen'!$J$2:$K$3,2,FALSE),""),"")</f>
        <v/>
      </c>
      <c r="AA65" s="14">
        <f>IF(OR(W65="",Z65=""),"",W65*Z65)</f>
        <v/>
      </c>
      <c r="AB65" s="9" t="n"/>
      <c r="AC65" s="14">
        <f>IF(OR(W65="",AA65="",AB65=""),"",W65-AA65-AB65)</f>
        <v/>
      </c>
      <c r="AD65" s="2" t="n"/>
      <c r="AE65" s="2" t="n"/>
      <c r="AF65" s="3" t="n"/>
      <c r="AG65" s="16">
        <f>IF(B65="","",IF(AF65&lt;&gt;"",AF65-B65,TODAY()-B65))</f>
        <v/>
      </c>
      <c r="AH65" s="5" t="n"/>
      <c r="AI65" s="5" t="n"/>
      <c r="AJ65" s="17">
        <f>IF(B65="","",IF(OR(T65="No",U65="No",V65="No"),"Revisar documentación","Completa"))</f>
        <v/>
      </c>
    </row>
    <row r="66" ht="22" customHeight="1">
      <c r="A66" s="2" t="n"/>
      <c r="B66" s="3" t="n"/>
      <c r="C66" s="2" t="n"/>
      <c r="D66" s="4" t="n"/>
      <c r="E66" s="2" t="n"/>
      <c r="F66" s="2" t="n"/>
      <c r="G66" s="4" t="n"/>
      <c r="H66" s="5" t="n"/>
      <c r="I66" s="6" t="n"/>
      <c r="J66" s="2" t="n"/>
      <c r="K66" s="2" t="n"/>
      <c r="L66" s="4" t="n"/>
      <c r="M66" s="2" t="n"/>
      <c r="N66" s="7" t="n"/>
      <c r="O66" s="8" t="n"/>
      <c r="P66" s="8" t="n"/>
      <c r="Q66" s="2" t="n"/>
      <c r="R66" s="2" t="n"/>
      <c r="S66" s="4" t="n"/>
      <c r="T66" s="2" t="n"/>
      <c r="U66" s="2" t="n"/>
      <c r="V66" s="2" t="n"/>
      <c r="W66" s="9" t="n"/>
      <c r="X66" s="9" t="n"/>
      <c r="Y66" s="10">
        <f>IF(X66&lt;&gt;"",X66*1.03,"")</f>
        <v/>
      </c>
      <c r="Z66" s="11">
        <f>IF(AD66&lt;&gt;"",IFERROR(VLOOKUP(AD66,'Resumen'!$J$2:$K$3,2,FALSE),""),"")</f>
        <v/>
      </c>
      <c r="AA66" s="10">
        <f>IF(OR(W66="",Z66=""),"",W66*Z66)</f>
        <v/>
      </c>
      <c r="AB66" s="9" t="n"/>
      <c r="AC66" s="10">
        <f>IF(OR(W66="",AA66="",AB66=""),"",W66-AA66-AB66)</f>
        <v/>
      </c>
      <c r="AD66" s="2" t="n"/>
      <c r="AE66" s="2" t="n"/>
      <c r="AF66" s="3" t="n"/>
      <c r="AG66" s="12">
        <f>IF(B66="","",IF(AF66&lt;&gt;"",AF66-B66,TODAY()-B66))</f>
        <v/>
      </c>
      <c r="AH66" s="5" t="n"/>
      <c r="AI66" s="5" t="n"/>
      <c r="AJ66" s="13">
        <f>IF(B66="","",IF(OR(T66="No",U66="No",V66="No"),"Revisar documentación","Completa"))</f>
        <v/>
      </c>
    </row>
    <row r="67" ht="22" customHeight="1">
      <c r="A67" s="2" t="n"/>
      <c r="B67" s="3" t="n"/>
      <c r="C67" s="2" t="n"/>
      <c r="D67" s="4" t="n"/>
      <c r="E67" s="2" t="n"/>
      <c r="F67" s="2" t="n"/>
      <c r="G67" s="4" t="n"/>
      <c r="H67" s="5" t="n"/>
      <c r="I67" s="6" t="n"/>
      <c r="J67" s="2" t="n"/>
      <c r="K67" s="2" t="n"/>
      <c r="L67" s="4" t="n"/>
      <c r="M67" s="2" t="n"/>
      <c r="N67" s="7" t="n"/>
      <c r="O67" s="8" t="n"/>
      <c r="P67" s="8" t="n"/>
      <c r="Q67" s="2" t="n"/>
      <c r="R67" s="2" t="n"/>
      <c r="S67" s="4" t="n"/>
      <c r="T67" s="2" t="n"/>
      <c r="U67" s="2" t="n"/>
      <c r="V67" s="2" t="n"/>
      <c r="W67" s="9" t="n"/>
      <c r="X67" s="9" t="n"/>
      <c r="Y67" s="14">
        <f>IF(X67&lt;&gt;"",X67*1.03,"")</f>
        <v/>
      </c>
      <c r="Z67" s="15">
        <f>IF(AD67&lt;&gt;"",IFERROR(VLOOKUP(AD67,'Resumen'!$J$2:$K$3,2,FALSE),""),"")</f>
        <v/>
      </c>
      <c r="AA67" s="14">
        <f>IF(OR(W67="",Z67=""),"",W67*Z67)</f>
        <v/>
      </c>
      <c r="AB67" s="9" t="n"/>
      <c r="AC67" s="14">
        <f>IF(OR(W67="",AA67="",AB67=""),"",W67-AA67-AB67)</f>
        <v/>
      </c>
      <c r="AD67" s="2" t="n"/>
      <c r="AE67" s="2" t="n"/>
      <c r="AF67" s="3" t="n"/>
      <c r="AG67" s="16">
        <f>IF(B67="","",IF(AF67&lt;&gt;"",AF67-B67,TODAY()-B67))</f>
        <v/>
      </c>
      <c r="AH67" s="5" t="n"/>
      <c r="AI67" s="5" t="n"/>
      <c r="AJ67" s="17">
        <f>IF(B67="","",IF(OR(T67="No",U67="No",V67="No"),"Revisar documentación","Completa"))</f>
        <v/>
      </c>
    </row>
    <row r="68" ht="22" customHeight="1">
      <c r="A68" s="2" t="n"/>
      <c r="B68" s="3" t="n"/>
      <c r="C68" s="2" t="n"/>
      <c r="D68" s="4" t="n"/>
      <c r="E68" s="2" t="n"/>
      <c r="F68" s="2" t="n"/>
      <c r="G68" s="4" t="n"/>
      <c r="H68" s="5" t="n"/>
      <c r="I68" s="6" t="n"/>
      <c r="J68" s="2" t="n"/>
      <c r="K68" s="2" t="n"/>
      <c r="L68" s="4" t="n"/>
      <c r="M68" s="2" t="n"/>
      <c r="N68" s="7" t="n"/>
      <c r="O68" s="8" t="n"/>
      <c r="P68" s="8" t="n"/>
      <c r="Q68" s="2" t="n"/>
      <c r="R68" s="2" t="n"/>
      <c r="S68" s="4" t="n"/>
      <c r="T68" s="2" t="n"/>
      <c r="U68" s="2" t="n"/>
      <c r="V68" s="2" t="n"/>
      <c r="W68" s="9" t="n"/>
      <c r="X68" s="9" t="n"/>
      <c r="Y68" s="10">
        <f>IF(X68&lt;&gt;"",X68*1.03,"")</f>
        <v/>
      </c>
      <c r="Z68" s="11">
        <f>IF(AD68&lt;&gt;"",IFERROR(VLOOKUP(AD68,'Resumen'!$J$2:$K$3,2,FALSE),""),"")</f>
        <v/>
      </c>
      <c r="AA68" s="10">
        <f>IF(OR(W68="",Z68=""),"",W68*Z68)</f>
        <v/>
      </c>
      <c r="AB68" s="9" t="n"/>
      <c r="AC68" s="10">
        <f>IF(OR(W68="",AA68="",AB68=""),"",W68-AA68-AB68)</f>
        <v/>
      </c>
      <c r="AD68" s="2" t="n"/>
      <c r="AE68" s="2" t="n"/>
      <c r="AF68" s="3" t="n"/>
      <c r="AG68" s="12">
        <f>IF(B68="","",IF(AF68&lt;&gt;"",AF68-B68,TODAY()-B68))</f>
        <v/>
      </c>
      <c r="AH68" s="5" t="n"/>
      <c r="AI68" s="5" t="n"/>
      <c r="AJ68" s="13">
        <f>IF(B68="","",IF(OR(T68="No",U68="No",V68="No"),"Revisar documentación","Completa"))</f>
        <v/>
      </c>
    </row>
    <row r="69" ht="22" customHeight="1">
      <c r="A69" s="2" t="n"/>
      <c r="B69" s="3" t="n"/>
      <c r="C69" s="2" t="n"/>
      <c r="D69" s="4" t="n"/>
      <c r="E69" s="2" t="n"/>
      <c r="F69" s="2" t="n"/>
      <c r="G69" s="4" t="n"/>
      <c r="H69" s="5" t="n"/>
      <c r="I69" s="6" t="n"/>
      <c r="J69" s="2" t="n"/>
      <c r="K69" s="2" t="n"/>
      <c r="L69" s="4" t="n"/>
      <c r="M69" s="2" t="n"/>
      <c r="N69" s="7" t="n"/>
      <c r="O69" s="8" t="n"/>
      <c r="P69" s="8" t="n"/>
      <c r="Q69" s="2" t="n"/>
      <c r="R69" s="2" t="n"/>
      <c r="S69" s="4" t="n"/>
      <c r="T69" s="2" t="n"/>
      <c r="U69" s="2" t="n"/>
      <c r="V69" s="2" t="n"/>
      <c r="W69" s="9" t="n"/>
      <c r="X69" s="9" t="n"/>
      <c r="Y69" s="14">
        <f>IF(X69&lt;&gt;"",X69*1.03,"")</f>
        <v/>
      </c>
      <c r="Z69" s="15">
        <f>IF(AD69&lt;&gt;"",IFERROR(VLOOKUP(AD69,'Resumen'!$J$2:$K$3,2,FALSE),""),"")</f>
        <v/>
      </c>
      <c r="AA69" s="14">
        <f>IF(OR(W69="",Z69=""),"",W69*Z69)</f>
        <v/>
      </c>
      <c r="AB69" s="9" t="n"/>
      <c r="AC69" s="14">
        <f>IF(OR(W69="",AA69="",AB69=""),"",W69-AA69-AB69)</f>
        <v/>
      </c>
      <c r="AD69" s="2" t="n"/>
      <c r="AE69" s="2" t="n"/>
      <c r="AF69" s="3" t="n"/>
      <c r="AG69" s="16">
        <f>IF(B69="","",IF(AF69&lt;&gt;"",AF69-B69,TODAY()-B69))</f>
        <v/>
      </c>
      <c r="AH69" s="5" t="n"/>
      <c r="AI69" s="5" t="n"/>
      <c r="AJ69" s="17">
        <f>IF(B69="","",IF(OR(T69="No",U69="No",V69="No"),"Revisar documentación","Completa"))</f>
        <v/>
      </c>
    </row>
    <row r="70" ht="22" customHeight="1">
      <c r="A70" s="2" t="n"/>
      <c r="B70" s="3" t="n"/>
      <c r="C70" s="2" t="n"/>
      <c r="D70" s="4" t="n"/>
      <c r="E70" s="2" t="n"/>
      <c r="F70" s="2" t="n"/>
      <c r="G70" s="4" t="n"/>
      <c r="H70" s="5" t="n"/>
      <c r="I70" s="6" t="n"/>
      <c r="J70" s="2" t="n"/>
      <c r="K70" s="2" t="n"/>
      <c r="L70" s="4" t="n"/>
      <c r="M70" s="2" t="n"/>
      <c r="N70" s="7" t="n"/>
      <c r="O70" s="8" t="n"/>
      <c r="P70" s="8" t="n"/>
      <c r="Q70" s="2" t="n"/>
      <c r="R70" s="2" t="n"/>
      <c r="S70" s="4" t="n"/>
      <c r="T70" s="2" t="n"/>
      <c r="U70" s="2" t="n"/>
      <c r="V70" s="2" t="n"/>
      <c r="W70" s="9" t="n"/>
      <c r="X70" s="9" t="n"/>
      <c r="Y70" s="10">
        <f>IF(X70&lt;&gt;"",X70*1.03,"")</f>
        <v/>
      </c>
      <c r="Z70" s="11">
        <f>IF(AD70&lt;&gt;"",IFERROR(VLOOKUP(AD70,'Resumen'!$J$2:$K$3,2,FALSE),""),"")</f>
        <v/>
      </c>
      <c r="AA70" s="10">
        <f>IF(OR(W70="",Z70=""),"",W70*Z70)</f>
        <v/>
      </c>
      <c r="AB70" s="9" t="n"/>
      <c r="AC70" s="10">
        <f>IF(OR(W70="",AA70="",AB70=""),"",W70-AA70-AB70)</f>
        <v/>
      </c>
      <c r="AD70" s="2" t="n"/>
      <c r="AE70" s="2" t="n"/>
      <c r="AF70" s="3" t="n"/>
      <c r="AG70" s="12">
        <f>IF(B70="","",IF(AF70&lt;&gt;"",AF70-B70,TODAY()-B70))</f>
        <v/>
      </c>
      <c r="AH70" s="5" t="n"/>
      <c r="AI70" s="5" t="n"/>
      <c r="AJ70" s="13">
        <f>IF(B70="","",IF(OR(T70="No",U70="No",V70="No"),"Revisar documentación","Completa"))</f>
        <v/>
      </c>
    </row>
    <row r="71" ht="22" customHeight="1">
      <c r="A71" s="2" t="n"/>
      <c r="B71" s="3" t="n"/>
      <c r="C71" s="2" t="n"/>
      <c r="D71" s="4" t="n"/>
      <c r="E71" s="2" t="n"/>
      <c r="F71" s="2" t="n"/>
      <c r="G71" s="4" t="n"/>
      <c r="H71" s="5" t="n"/>
      <c r="I71" s="6" t="n"/>
      <c r="J71" s="2" t="n"/>
      <c r="K71" s="2" t="n"/>
      <c r="L71" s="4" t="n"/>
      <c r="M71" s="2" t="n"/>
      <c r="N71" s="7" t="n"/>
      <c r="O71" s="8" t="n"/>
      <c r="P71" s="8" t="n"/>
      <c r="Q71" s="2" t="n"/>
      <c r="R71" s="2" t="n"/>
      <c r="S71" s="4" t="n"/>
      <c r="T71" s="2" t="n"/>
      <c r="U71" s="2" t="n"/>
      <c r="V71" s="2" t="n"/>
      <c r="W71" s="9" t="n"/>
      <c r="X71" s="9" t="n"/>
      <c r="Y71" s="14">
        <f>IF(X71&lt;&gt;"",X71*1.03,"")</f>
        <v/>
      </c>
      <c r="Z71" s="15">
        <f>IF(AD71&lt;&gt;"",IFERROR(VLOOKUP(AD71,'Resumen'!$J$2:$K$3,2,FALSE),""),"")</f>
        <v/>
      </c>
      <c r="AA71" s="14">
        <f>IF(OR(W71="",Z71=""),"",W71*Z71)</f>
        <v/>
      </c>
      <c r="AB71" s="9" t="n"/>
      <c r="AC71" s="14">
        <f>IF(OR(W71="",AA71="",AB71=""),"",W71-AA71-AB71)</f>
        <v/>
      </c>
      <c r="AD71" s="2" t="n"/>
      <c r="AE71" s="2" t="n"/>
      <c r="AF71" s="3" t="n"/>
      <c r="AG71" s="16">
        <f>IF(B71="","",IF(AF71&lt;&gt;"",AF71-B71,TODAY()-B71))</f>
        <v/>
      </c>
      <c r="AH71" s="5" t="n"/>
      <c r="AI71" s="5" t="n"/>
      <c r="AJ71" s="17">
        <f>IF(B71="","",IF(OR(T71="No",U71="No",V71="No"),"Revisar documentación","Completa"))</f>
        <v/>
      </c>
    </row>
    <row r="72" ht="22" customHeight="1">
      <c r="A72" s="2" t="n"/>
      <c r="B72" s="3" t="n"/>
      <c r="C72" s="2" t="n"/>
      <c r="D72" s="4" t="n"/>
      <c r="E72" s="2" t="n"/>
      <c r="F72" s="2" t="n"/>
      <c r="G72" s="4" t="n"/>
      <c r="H72" s="5" t="n"/>
      <c r="I72" s="6" t="n"/>
      <c r="J72" s="2" t="n"/>
      <c r="K72" s="2" t="n"/>
      <c r="L72" s="4" t="n"/>
      <c r="M72" s="2" t="n"/>
      <c r="N72" s="7" t="n"/>
      <c r="O72" s="8" t="n"/>
      <c r="P72" s="8" t="n"/>
      <c r="Q72" s="2" t="n"/>
      <c r="R72" s="2" t="n"/>
      <c r="S72" s="4" t="n"/>
      <c r="T72" s="2" t="n"/>
      <c r="U72" s="2" t="n"/>
      <c r="V72" s="2" t="n"/>
      <c r="W72" s="9" t="n"/>
      <c r="X72" s="9" t="n"/>
      <c r="Y72" s="10">
        <f>IF(X72&lt;&gt;"",X72*1.03,"")</f>
        <v/>
      </c>
      <c r="Z72" s="11">
        <f>IF(AD72&lt;&gt;"",IFERROR(VLOOKUP(AD72,'Resumen'!$J$2:$K$3,2,FALSE),""),"")</f>
        <v/>
      </c>
      <c r="AA72" s="10">
        <f>IF(OR(W72="",Z72=""),"",W72*Z72)</f>
        <v/>
      </c>
      <c r="AB72" s="9" t="n"/>
      <c r="AC72" s="10">
        <f>IF(OR(W72="",AA72="",AB72=""),"",W72-AA72-AB72)</f>
        <v/>
      </c>
      <c r="AD72" s="2" t="n"/>
      <c r="AE72" s="2" t="n"/>
      <c r="AF72" s="3" t="n"/>
      <c r="AG72" s="12">
        <f>IF(B72="","",IF(AF72&lt;&gt;"",AF72-B72,TODAY()-B72))</f>
        <v/>
      </c>
      <c r="AH72" s="5" t="n"/>
      <c r="AI72" s="5" t="n"/>
      <c r="AJ72" s="13">
        <f>IF(B72="","",IF(OR(T72="No",U72="No",V72="No"),"Revisar documentación","Completa"))</f>
        <v/>
      </c>
    </row>
    <row r="73" ht="22" customHeight="1">
      <c r="A73" s="2" t="n"/>
      <c r="B73" s="3" t="n"/>
      <c r="C73" s="2" t="n"/>
      <c r="D73" s="4" t="n"/>
      <c r="E73" s="2" t="n"/>
      <c r="F73" s="2" t="n"/>
      <c r="G73" s="4" t="n"/>
      <c r="H73" s="5" t="n"/>
      <c r="I73" s="6" t="n"/>
      <c r="J73" s="2" t="n"/>
      <c r="K73" s="2" t="n"/>
      <c r="L73" s="4" t="n"/>
      <c r="M73" s="2" t="n"/>
      <c r="N73" s="7" t="n"/>
      <c r="O73" s="8" t="n"/>
      <c r="P73" s="8" t="n"/>
      <c r="Q73" s="2" t="n"/>
      <c r="R73" s="2" t="n"/>
      <c r="S73" s="4" t="n"/>
      <c r="T73" s="2" t="n"/>
      <c r="U73" s="2" t="n"/>
      <c r="V73" s="2" t="n"/>
      <c r="W73" s="9" t="n"/>
      <c r="X73" s="9" t="n"/>
      <c r="Y73" s="14">
        <f>IF(X73&lt;&gt;"",X73*1.03,"")</f>
        <v/>
      </c>
      <c r="Z73" s="15">
        <f>IF(AD73&lt;&gt;"",IFERROR(VLOOKUP(AD73,'Resumen'!$J$2:$K$3,2,FALSE),""),"")</f>
        <v/>
      </c>
      <c r="AA73" s="14">
        <f>IF(OR(W73="",Z73=""),"",W73*Z73)</f>
        <v/>
      </c>
      <c r="AB73" s="9" t="n"/>
      <c r="AC73" s="14">
        <f>IF(OR(W73="",AA73="",AB73=""),"",W73-AA73-AB73)</f>
        <v/>
      </c>
      <c r="AD73" s="2" t="n"/>
      <c r="AE73" s="2" t="n"/>
      <c r="AF73" s="3" t="n"/>
      <c r="AG73" s="16">
        <f>IF(B73="","",IF(AF73&lt;&gt;"",AF73-B73,TODAY()-B73))</f>
        <v/>
      </c>
      <c r="AH73" s="5" t="n"/>
      <c r="AI73" s="5" t="n"/>
      <c r="AJ73" s="17">
        <f>IF(B73="","",IF(OR(T73="No",U73="No",V73="No"),"Revisar documentación","Completa"))</f>
        <v/>
      </c>
    </row>
    <row r="74" ht="22" customHeight="1">
      <c r="A74" s="2" t="n"/>
      <c r="B74" s="3" t="n"/>
      <c r="C74" s="2" t="n"/>
      <c r="D74" s="4" t="n"/>
      <c r="E74" s="2" t="n"/>
      <c r="F74" s="2" t="n"/>
      <c r="G74" s="4" t="n"/>
      <c r="H74" s="5" t="n"/>
      <c r="I74" s="6" t="n"/>
      <c r="J74" s="2" t="n"/>
      <c r="K74" s="2" t="n"/>
      <c r="L74" s="4" t="n"/>
      <c r="M74" s="2" t="n"/>
      <c r="N74" s="7" t="n"/>
      <c r="O74" s="8" t="n"/>
      <c r="P74" s="8" t="n"/>
      <c r="Q74" s="2" t="n"/>
      <c r="R74" s="2" t="n"/>
      <c r="S74" s="4" t="n"/>
      <c r="T74" s="2" t="n"/>
      <c r="U74" s="2" t="n"/>
      <c r="V74" s="2" t="n"/>
      <c r="W74" s="9" t="n"/>
      <c r="X74" s="9" t="n"/>
      <c r="Y74" s="10">
        <f>IF(X74&lt;&gt;"",X74*1.03,"")</f>
        <v/>
      </c>
      <c r="Z74" s="11">
        <f>IF(AD74&lt;&gt;"",IFERROR(VLOOKUP(AD74,'Resumen'!$J$2:$K$3,2,FALSE),""),"")</f>
        <v/>
      </c>
      <c r="AA74" s="10">
        <f>IF(OR(W74="",Z74=""),"",W74*Z74)</f>
        <v/>
      </c>
      <c r="AB74" s="9" t="n"/>
      <c r="AC74" s="10">
        <f>IF(OR(W74="",AA74="",AB74=""),"",W74-AA74-AB74)</f>
        <v/>
      </c>
      <c r="AD74" s="2" t="n"/>
      <c r="AE74" s="2" t="n"/>
      <c r="AF74" s="3" t="n"/>
      <c r="AG74" s="12">
        <f>IF(B74="","",IF(AF74&lt;&gt;"",AF74-B74,TODAY()-B74))</f>
        <v/>
      </c>
      <c r="AH74" s="5" t="n"/>
      <c r="AI74" s="5" t="n"/>
      <c r="AJ74" s="13">
        <f>IF(B74="","",IF(OR(T74="No",U74="No",V74="No"),"Revisar documentación","Completa"))</f>
        <v/>
      </c>
    </row>
    <row r="75" ht="22" customHeight="1">
      <c r="A75" s="2" t="n"/>
      <c r="B75" s="3" t="n"/>
      <c r="C75" s="2" t="n"/>
      <c r="D75" s="4" t="n"/>
      <c r="E75" s="2" t="n"/>
      <c r="F75" s="2" t="n"/>
      <c r="G75" s="4" t="n"/>
      <c r="H75" s="5" t="n"/>
      <c r="I75" s="6" t="n"/>
      <c r="J75" s="2" t="n"/>
      <c r="K75" s="2" t="n"/>
      <c r="L75" s="4" t="n"/>
      <c r="M75" s="2" t="n"/>
      <c r="N75" s="7" t="n"/>
      <c r="O75" s="8" t="n"/>
      <c r="P75" s="8" t="n"/>
      <c r="Q75" s="2" t="n"/>
      <c r="R75" s="2" t="n"/>
      <c r="S75" s="4" t="n"/>
      <c r="T75" s="2" t="n"/>
      <c r="U75" s="2" t="n"/>
      <c r="V75" s="2" t="n"/>
      <c r="W75" s="9" t="n"/>
      <c r="X75" s="9" t="n"/>
      <c r="Y75" s="14">
        <f>IF(X75&lt;&gt;"",X75*1.03,"")</f>
        <v/>
      </c>
      <c r="Z75" s="15">
        <f>IF(AD75&lt;&gt;"",IFERROR(VLOOKUP(AD75,'Resumen'!$J$2:$K$3,2,FALSE),""),"")</f>
        <v/>
      </c>
      <c r="AA75" s="14">
        <f>IF(OR(W75="",Z75=""),"",W75*Z75)</f>
        <v/>
      </c>
      <c r="AB75" s="9" t="n"/>
      <c r="AC75" s="14">
        <f>IF(OR(W75="",AA75="",AB75=""),"",W75-AA75-AB75)</f>
        <v/>
      </c>
      <c r="AD75" s="2" t="n"/>
      <c r="AE75" s="2" t="n"/>
      <c r="AF75" s="3" t="n"/>
      <c r="AG75" s="16">
        <f>IF(B75="","",IF(AF75&lt;&gt;"",AF75-B75,TODAY()-B75))</f>
        <v/>
      </c>
      <c r="AH75" s="5" t="n"/>
      <c r="AI75" s="5" t="n"/>
      <c r="AJ75" s="17">
        <f>IF(B75="","",IF(OR(T75="No",U75="No",V75="No"),"Revisar documentación","Completa"))</f>
        <v/>
      </c>
    </row>
    <row r="76" ht="22" customHeight="1">
      <c r="A76" s="2" t="n"/>
      <c r="B76" s="3" t="n"/>
      <c r="C76" s="2" t="n"/>
      <c r="D76" s="4" t="n"/>
      <c r="E76" s="2" t="n"/>
      <c r="F76" s="2" t="n"/>
      <c r="G76" s="4" t="n"/>
      <c r="H76" s="5" t="n"/>
      <c r="I76" s="6" t="n"/>
      <c r="J76" s="2" t="n"/>
      <c r="K76" s="2" t="n"/>
      <c r="L76" s="4" t="n"/>
      <c r="M76" s="2" t="n"/>
      <c r="N76" s="7" t="n"/>
      <c r="O76" s="8" t="n"/>
      <c r="P76" s="8" t="n"/>
      <c r="Q76" s="2" t="n"/>
      <c r="R76" s="2" t="n"/>
      <c r="S76" s="4" t="n"/>
      <c r="T76" s="2" t="n"/>
      <c r="U76" s="2" t="n"/>
      <c r="V76" s="2" t="n"/>
      <c r="W76" s="9" t="n"/>
      <c r="X76" s="9" t="n"/>
      <c r="Y76" s="10">
        <f>IF(X76&lt;&gt;"",X76*1.03,"")</f>
        <v/>
      </c>
      <c r="Z76" s="11">
        <f>IF(AD76&lt;&gt;"",IFERROR(VLOOKUP(AD76,'Resumen'!$J$2:$K$3,2,FALSE),""),"")</f>
        <v/>
      </c>
      <c r="AA76" s="10">
        <f>IF(OR(W76="",Z76=""),"",W76*Z76)</f>
        <v/>
      </c>
      <c r="AB76" s="9" t="n"/>
      <c r="AC76" s="10">
        <f>IF(OR(W76="",AA76="",AB76=""),"",W76-AA76-AB76)</f>
        <v/>
      </c>
      <c r="AD76" s="2" t="n"/>
      <c r="AE76" s="2" t="n"/>
      <c r="AF76" s="3" t="n"/>
      <c r="AG76" s="12">
        <f>IF(B76="","",IF(AF76&lt;&gt;"",AF76-B76,TODAY()-B76))</f>
        <v/>
      </c>
      <c r="AH76" s="5" t="n"/>
      <c r="AI76" s="5" t="n"/>
      <c r="AJ76" s="13">
        <f>IF(B76="","",IF(OR(T76="No",U76="No",V76="No"),"Revisar documentación","Completa"))</f>
        <v/>
      </c>
    </row>
    <row r="77" ht="22" customHeight="1">
      <c r="A77" s="2" t="n"/>
      <c r="B77" s="3" t="n"/>
      <c r="C77" s="2" t="n"/>
      <c r="D77" s="4" t="n"/>
      <c r="E77" s="2" t="n"/>
      <c r="F77" s="2" t="n"/>
      <c r="G77" s="4" t="n"/>
      <c r="H77" s="5" t="n"/>
      <c r="I77" s="6" t="n"/>
      <c r="J77" s="2" t="n"/>
      <c r="K77" s="2" t="n"/>
      <c r="L77" s="4" t="n"/>
      <c r="M77" s="2" t="n"/>
      <c r="N77" s="7" t="n"/>
      <c r="O77" s="8" t="n"/>
      <c r="P77" s="8" t="n"/>
      <c r="Q77" s="2" t="n"/>
      <c r="R77" s="2" t="n"/>
      <c r="S77" s="4" t="n"/>
      <c r="T77" s="2" t="n"/>
      <c r="U77" s="2" t="n"/>
      <c r="V77" s="2" t="n"/>
      <c r="W77" s="9" t="n"/>
      <c r="X77" s="9" t="n"/>
      <c r="Y77" s="14">
        <f>IF(X77&lt;&gt;"",X77*1.03,"")</f>
        <v/>
      </c>
      <c r="Z77" s="15">
        <f>IF(AD77&lt;&gt;"",IFERROR(VLOOKUP(AD77,'Resumen'!$J$2:$K$3,2,FALSE),""),"")</f>
        <v/>
      </c>
      <c r="AA77" s="14">
        <f>IF(OR(W77="",Z77=""),"",W77*Z77)</f>
        <v/>
      </c>
      <c r="AB77" s="9" t="n"/>
      <c r="AC77" s="14">
        <f>IF(OR(W77="",AA77="",AB77=""),"",W77-AA77-AB77)</f>
        <v/>
      </c>
      <c r="AD77" s="2" t="n"/>
      <c r="AE77" s="2" t="n"/>
      <c r="AF77" s="3" t="n"/>
      <c r="AG77" s="16">
        <f>IF(B77="","",IF(AF77&lt;&gt;"",AF77-B77,TODAY()-B77))</f>
        <v/>
      </c>
      <c r="AH77" s="5" t="n"/>
      <c r="AI77" s="5" t="n"/>
      <c r="AJ77" s="17">
        <f>IF(B77="","",IF(OR(T77="No",U77="No",V77="No"),"Revisar documentación","Completa"))</f>
        <v/>
      </c>
    </row>
    <row r="78" ht="22" customHeight="1">
      <c r="A78" s="2" t="n"/>
      <c r="B78" s="3" t="n"/>
      <c r="C78" s="2" t="n"/>
      <c r="D78" s="4" t="n"/>
      <c r="E78" s="2" t="n"/>
      <c r="F78" s="2" t="n"/>
      <c r="G78" s="4" t="n"/>
      <c r="H78" s="5" t="n"/>
      <c r="I78" s="6" t="n"/>
      <c r="J78" s="2" t="n"/>
      <c r="K78" s="2" t="n"/>
      <c r="L78" s="4" t="n"/>
      <c r="M78" s="2" t="n"/>
      <c r="N78" s="7" t="n"/>
      <c r="O78" s="8" t="n"/>
      <c r="P78" s="8" t="n"/>
      <c r="Q78" s="2" t="n"/>
      <c r="R78" s="2" t="n"/>
      <c r="S78" s="4" t="n"/>
      <c r="T78" s="2" t="n"/>
      <c r="U78" s="2" t="n"/>
      <c r="V78" s="2" t="n"/>
      <c r="W78" s="9" t="n"/>
      <c r="X78" s="9" t="n"/>
      <c r="Y78" s="10">
        <f>IF(X78&lt;&gt;"",X78*1.03,"")</f>
        <v/>
      </c>
      <c r="Z78" s="11">
        <f>IF(AD78&lt;&gt;"",IFERROR(VLOOKUP(AD78,'Resumen'!$J$2:$K$3,2,FALSE),""),"")</f>
        <v/>
      </c>
      <c r="AA78" s="10">
        <f>IF(OR(W78="",Z78=""),"",W78*Z78)</f>
        <v/>
      </c>
      <c r="AB78" s="9" t="n"/>
      <c r="AC78" s="10">
        <f>IF(OR(W78="",AA78="",AB78=""),"",W78-AA78-AB78)</f>
        <v/>
      </c>
      <c r="AD78" s="2" t="n"/>
      <c r="AE78" s="2" t="n"/>
      <c r="AF78" s="3" t="n"/>
      <c r="AG78" s="12">
        <f>IF(B78="","",IF(AF78&lt;&gt;"",AF78-B78,TODAY()-B78))</f>
        <v/>
      </c>
      <c r="AH78" s="5" t="n"/>
      <c r="AI78" s="5" t="n"/>
      <c r="AJ78" s="13">
        <f>IF(B78="","",IF(OR(T78="No",U78="No",V78="No"),"Revisar documentación","Completa"))</f>
        <v/>
      </c>
    </row>
    <row r="79" ht="22" customHeight="1">
      <c r="A79" s="2" t="n"/>
      <c r="B79" s="3" t="n"/>
      <c r="C79" s="2" t="n"/>
      <c r="D79" s="4" t="n"/>
      <c r="E79" s="2" t="n"/>
      <c r="F79" s="2" t="n"/>
      <c r="G79" s="4" t="n"/>
      <c r="H79" s="5" t="n"/>
      <c r="I79" s="6" t="n"/>
      <c r="J79" s="2" t="n"/>
      <c r="K79" s="2" t="n"/>
      <c r="L79" s="4" t="n"/>
      <c r="M79" s="2" t="n"/>
      <c r="N79" s="7" t="n"/>
      <c r="O79" s="8" t="n"/>
      <c r="P79" s="8" t="n"/>
      <c r="Q79" s="2" t="n"/>
      <c r="R79" s="2" t="n"/>
      <c r="S79" s="4" t="n"/>
      <c r="T79" s="2" t="n"/>
      <c r="U79" s="2" t="n"/>
      <c r="V79" s="2" t="n"/>
      <c r="W79" s="9" t="n"/>
      <c r="X79" s="9" t="n"/>
      <c r="Y79" s="14">
        <f>IF(X79&lt;&gt;"",X79*1.03,"")</f>
        <v/>
      </c>
      <c r="Z79" s="15">
        <f>IF(AD79&lt;&gt;"",IFERROR(VLOOKUP(AD79,'Resumen'!$J$2:$K$3,2,FALSE),""),"")</f>
        <v/>
      </c>
      <c r="AA79" s="14">
        <f>IF(OR(W79="",Z79=""),"",W79*Z79)</f>
        <v/>
      </c>
      <c r="AB79" s="9" t="n"/>
      <c r="AC79" s="14">
        <f>IF(OR(W79="",AA79="",AB79=""),"",W79-AA79-AB79)</f>
        <v/>
      </c>
      <c r="AD79" s="2" t="n"/>
      <c r="AE79" s="2" t="n"/>
      <c r="AF79" s="3" t="n"/>
      <c r="AG79" s="16">
        <f>IF(B79="","",IF(AF79&lt;&gt;"",AF79-B79,TODAY()-B79))</f>
        <v/>
      </c>
      <c r="AH79" s="5" t="n"/>
      <c r="AI79" s="5" t="n"/>
      <c r="AJ79" s="17">
        <f>IF(B79="","",IF(OR(T79="No",U79="No",V79="No"),"Revisar documentación","Completa"))</f>
        <v/>
      </c>
    </row>
    <row r="80" ht="22" customHeight="1">
      <c r="A80" s="2" t="n"/>
      <c r="B80" s="3" t="n"/>
      <c r="C80" s="2" t="n"/>
      <c r="D80" s="4" t="n"/>
      <c r="E80" s="2" t="n"/>
      <c r="F80" s="2" t="n"/>
      <c r="G80" s="4" t="n"/>
      <c r="H80" s="5" t="n"/>
      <c r="I80" s="6" t="n"/>
      <c r="J80" s="2" t="n"/>
      <c r="K80" s="2" t="n"/>
      <c r="L80" s="4" t="n"/>
      <c r="M80" s="2" t="n"/>
      <c r="N80" s="7" t="n"/>
      <c r="O80" s="8" t="n"/>
      <c r="P80" s="8" t="n"/>
      <c r="Q80" s="2" t="n"/>
      <c r="R80" s="2" t="n"/>
      <c r="S80" s="4" t="n"/>
      <c r="T80" s="2" t="n"/>
      <c r="U80" s="2" t="n"/>
      <c r="V80" s="2" t="n"/>
      <c r="W80" s="9" t="n"/>
      <c r="X80" s="9" t="n"/>
      <c r="Y80" s="10">
        <f>IF(X80&lt;&gt;"",X80*1.03,"")</f>
        <v/>
      </c>
      <c r="Z80" s="11">
        <f>IF(AD80&lt;&gt;"",IFERROR(VLOOKUP(AD80,'Resumen'!$J$2:$K$3,2,FALSE),""),"")</f>
        <v/>
      </c>
      <c r="AA80" s="10">
        <f>IF(OR(W80="",Z80=""),"",W80*Z80)</f>
        <v/>
      </c>
      <c r="AB80" s="9" t="n"/>
      <c r="AC80" s="10">
        <f>IF(OR(W80="",AA80="",AB80=""),"",W80-AA80-AB80)</f>
        <v/>
      </c>
      <c r="AD80" s="2" t="n"/>
      <c r="AE80" s="2" t="n"/>
      <c r="AF80" s="3" t="n"/>
      <c r="AG80" s="12">
        <f>IF(B80="","",IF(AF80&lt;&gt;"",AF80-B80,TODAY()-B80))</f>
        <v/>
      </c>
      <c r="AH80" s="5" t="n"/>
      <c r="AI80" s="5" t="n"/>
      <c r="AJ80" s="13">
        <f>IF(B80="","",IF(OR(T80="No",U80="No",V80="No"),"Revisar documentación","Completa"))</f>
        <v/>
      </c>
    </row>
    <row r="81" ht="22" customHeight="1">
      <c r="A81" s="2" t="n"/>
      <c r="B81" s="3" t="n"/>
      <c r="C81" s="2" t="n"/>
      <c r="D81" s="4" t="n"/>
      <c r="E81" s="2" t="n"/>
      <c r="F81" s="2" t="n"/>
      <c r="G81" s="4" t="n"/>
      <c r="H81" s="5" t="n"/>
      <c r="I81" s="6" t="n"/>
      <c r="J81" s="2" t="n"/>
      <c r="K81" s="2" t="n"/>
      <c r="L81" s="4" t="n"/>
      <c r="M81" s="2" t="n"/>
      <c r="N81" s="7" t="n"/>
      <c r="O81" s="8" t="n"/>
      <c r="P81" s="8" t="n"/>
      <c r="Q81" s="2" t="n"/>
      <c r="R81" s="2" t="n"/>
      <c r="S81" s="4" t="n"/>
      <c r="T81" s="2" t="n"/>
      <c r="U81" s="2" t="n"/>
      <c r="V81" s="2" t="n"/>
      <c r="W81" s="9" t="n"/>
      <c r="X81" s="9" t="n"/>
      <c r="Y81" s="14">
        <f>IF(X81&lt;&gt;"",X81*1.03,"")</f>
        <v/>
      </c>
      <c r="Z81" s="15">
        <f>IF(AD81&lt;&gt;"",IFERROR(VLOOKUP(AD81,'Resumen'!$J$2:$K$3,2,FALSE),""),"")</f>
        <v/>
      </c>
      <c r="AA81" s="14">
        <f>IF(OR(W81="",Z81=""),"",W81*Z81)</f>
        <v/>
      </c>
      <c r="AB81" s="9" t="n"/>
      <c r="AC81" s="14">
        <f>IF(OR(W81="",AA81="",AB81=""),"",W81-AA81-AB81)</f>
        <v/>
      </c>
      <c r="AD81" s="2" t="n"/>
      <c r="AE81" s="2" t="n"/>
      <c r="AF81" s="3" t="n"/>
      <c r="AG81" s="16">
        <f>IF(B81="","",IF(AF81&lt;&gt;"",AF81-B81,TODAY()-B81))</f>
        <v/>
      </c>
      <c r="AH81" s="5" t="n"/>
      <c r="AI81" s="5" t="n"/>
      <c r="AJ81" s="17">
        <f>IF(B81="","",IF(OR(T81="No",U81="No",V81="No"),"Revisar documentación","Completa"))</f>
        <v/>
      </c>
    </row>
    <row r="82" ht="22" customHeight="1">
      <c r="A82" s="2" t="n"/>
      <c r="B82" s="3" t="n"/>
      <c r="C82" s="2" t="n"/>
      <c r="D82" s="4" t="n"/>
      <c r="E82" s="2" t="n"/>
      <c r="F82" s="2" t="n"/>
      <c r="G82" s="4" t="n"/>
      <c r="H82" s="5" t="n"/>
      <c r="I82" s="6" t="n"/>
      <c r="J82" s="2" t="n"/>
      <c r="K82" s="2" t="n"/>
      <c r="L82" s="4" t="n"/>
      <c r="M82" s="2" t="n"/>
      <c r="N82" s="7" t="n"/>
      <c r="O82" s="8" t="n"/>
      <c r="P82" s="8" t="n"/>
      <c r="Q82" s="2" t="n"/>
      <c r="R82" s="2" t="n"/>
      <c r="S82" s="4" t="n"/>
      <c r="T82" s="2" t="n"/>
      <c r="U82" s="2" t="n"/>
      <c r="V82" s="2" t="n"/>
      <c r="W82" s="9" t="n"/>
      <c r="X82" s="9" t="n"/>
      <c r="Y82" s="10">
        <f>IF(X82&lt;&gt;"",X82*1.03,"")</f>
        <v/>
      </c>
      <c r="Z82" s="11">
        <f>IF(AD82&lt;&gt;"",IFERROR(VLOOKUP(AD82,'Resumen'!$J$2:$K$3,2,FALSE),""),"")</f>
        <v/>
      </c>
      <c r="AA82" s="10">
        <f>IF(OR(W82="",Z82=""),"",W82*Z82)</f>
        <v/>
      </c>
      <c r="AB82" s="9" t="n"/>
      <c r="AC82" s="10">
        <f>IF(OR(W82="",AA82="",AB82=""),"",W82-AA82-AB82)</f>
        <v/>
      </c>
      <c r="AD82" s="2" t="n"/>
      <c r="AE82" s="2" t="n"/>
      <c r="AF82" s="3" t="n"/>
      <c r="AG82" s="12">
        <f>IF(B82="","",IF(AF82&lt;&gt;"",AF82-B82,TODAY()-B82))</f>
        <v/>
      </c>
      <c r="AH82" s="5" t="n"/>
      <c r="AI82" s="5" t="n"/>
      <c r="AJ82" s="13">
        <f>IF(B82="","",IF(OR(T82="No",U82="No",V82="No"),"Revisar documentación","Completa"))</f>
        <v/>
      </c>
    </row>
    <row r="83" ht="22" customHeight="1">
      <c r="A83" s="2" t="n"/>
      <c r="B83" s="3" t="n"/>
      <c r="C83" s="2" t="n"/>
      <c r="D83" s="4" t="n"/>
      <c r="E83" s="2" t="n"/>
      <c r="F83" s="2" t="n"/>
      <c r="G83" s="4" t="n"/>
      <c r="H83" s="5" t="n"/>
      <c r="I83" s="6" t="n"/>
      <c r="J83" s="2" t="n"/>
      <c r="K83" s="2" t="n"/>
      <c r="L83" s="4" t="n"/>
      <c r="M83" s="2" t="n"/>
      <c r="N83" s="7" t="n"/>
      <c r="O83" s="8" t="n"/>
      <c r="P83" s="8" t="n"/>
      <c r="Q83" s="2" t="n"/>
      <c r="R83" s="2" t="n"/>
      <c r="S83" s="4" t="n"/>
      <c r="T83" s="2" t="n"/>
      <c r="U83" s="2" t="n"/>
      <c r="V83" s="2" t="n"/>
      <c r="W83" s="9" t="n"/>
      <c r="X83" s="9" t="n"/>
      <c r="Y83" s="14">
        <f>IF(X83&lt;&gt;"",X83*1.03,"")</f>
        <v/>
      </c>
      <c r="Z83" s="15">
        <f>IF(AD83&lt;&gt;"",IFERROR(VLOOKUP(AD83,'Resumen'!$J$2:$K$3,2,FALSE),""),"")</f>
        <v/>
      </c>
      <c r="AA83" s="14">
        <f>IF(OR(W83="",Z83=""),"",W83*Z83)</f>
        <v/>
      </c>
      <c r="AB83" s="9" t="n"/>
      <c r="AC83" s="14">
        <f>IF(OR(W83="",AA83="",AB83=""),"",W83-AA83-AB83)</f>
        <v/>
      </c>
      <c r="AD83" s="2" t="n"/>
      <c r="AE83" s="2" t="n"/>
      <c r="AF83" s="3" t="n"/>
      <c r="AG83" s="16">
        <f>IF(B83="","",IF(AF83&lt;&gt;"",AF83-B83,TODAY()-B83))</f>
        <v/>
      </c>
      <c r="AH83" s="5" t="n"/>
      <c r="AI83" s="5" t="n"/>
      <c r="AJ83" s="17">
        <f>IF(B83="","",IF(OR(T83="No",U83="No",V83="No"),"Revisar documentación","Completa"))</f>
        <v/>
      </c>
    </row>
    <row r="84" ht="22" customHeight="1">
      <c r="A84" s="2" t="n"/>
      <c r="B84" s="3" t="n"/>
      <c r="C84" s="2" t="n"/>
      <c r="D84" s="4" t="n"/>
      <c r="E84" s="2" t="n"/>
      <c r="F84" s="2" t="n"/>
      <c r="G84" s="4" t="n"/>
      <c r="H84" s="5" t="n"/>
      <c r="I84" s="6" t="n"/>
      <c r="J84" s="2" t="n"/>
      <c r="K84" s="2" t="n"/>
      <c r="L84" s="4" t="n"/>
      <c r="M84" s="2" t="n"/>
      <c r="N84" s="7" t="n"/>
      <c r="O84" s="8" t="n"/>
      <c r="P84" s="8" t="n"/>
      <c r="Q84" s="2" t="n"/>
      <c r="R84" s="2" t="n"/>
      <c r="S84" s="4" t="n"/>
      <c r="T84" s="2" t="n"/>
      <c r="U84" s="2" t="n"/>
      <c r="V84" s="2" t="n"/>
      <c r="W84" s="9" t="n"/>
      <c r="X84" s="9" t="n"/>
      <c r="Y84" s="10">
        <f>IF(X84&lt;&gt;"",X84*1.03,"")</f>
        <v/>
      </c>
      <c r="Z84" s="11">
        <f>IF(AD84&lt;&gt;"",IFERROR(VLOOKUP(AD84,'Resumen'!$J$2:$K$3,2,FALSE),""),"")</f>
        <v/>
      </c>
      <c r="AA84" s="10">
        <f>IF(OR(W84="",Z84=""),"",W84*Z84)</f>
        <v/>
      </c>
      <c r="AB84" s="9" t="n"/>
      <c r="AC84" s="10">
        <f>IF(OR(W84="",AA84="",AB84=""),"",W84-AA84-AB84)</f>
        <v/>
      </c>
      <c r="AD84" s="2" t="n"/>
      <c r="AE84" s="2" t="n"/>
      <c r="AF84" s="3" t="n"/>
      <c r="AG84" s="12">
        <f>IF(B84="","",IF(AF84&lt;&gt;"",AF84-B84,TODAY()-B84))</f>
        <v/>
      </c>
      <c r="AH84" s="5" t="n"/>
      <c r="AI84" s="5" t="n"/>
      <c r="AJ84" s="13">
        <f>IF(B84="","",IF(OR(T84="No",U84="No",V84="No"),"Revisar documentación","Completa"))</f>
        <v/>
      </c>
    </row>
    <row r="85" ht="22" customHeight="1">
      <c r="A85" s="2" t="n"/>
      <c r="B85" s="3" t="n"/>
      <c r="C85" s="2" t="n"/>
      <c r="D85" s="4" t="n"/>
      <c r="E85" s="2" t="n"/>
      <c r="F85" s="2" t="n"/>
      <c r="G85" s="4" t="n"/>
      <c r="H85" s="5" t="n"/>
      <c r="I85" s="6" t="n"/>
      <c r="J85" s="2" t="n"/>
      <c r="K85" s="2" t="n"/>
      <c r="L85" s="4" t="n"/>
      <c r="M85" s="2" t="n"/>
      <c r="N85" s="7" t="n"/>
      <c r="O85" s="8" t="n"/>
      <c r="P85" s="8" t="n"/>
      <c r="Q85" s="2" t="n"/>
      <c r="R85" s="2" t="n"/>
      <c r="S85" s="4" t="n"/>
      <c r="T85" s="2" t="n"/>
      <c r="U85" s="2" t="n"/>
      <c r="V85" s="2" t="n"/>
      <c r="W85" s="9" t="n"/>
      <c r="X85" s="9" t="n"/>
      <c r="Y85" s="14">
        <f>IF(X85&lt;&gt;"",X85*1.03,"")</f>
        <v/>
      </c>
      <c r="Z85" s="15">
        <f>IF(AD85&lt;&gt;"",IFERROR(VLOOKUP(AD85,'Resumen'!$J$2:$K$3,2,FALSE),""),"")</f>
        <v/>
      </c>
      <c r="AA85" s="14">
        <f>IF(OR(W85="",Z85=""),"",W85*Z85)</f>
        <v/>
      </c>
      <c r="AB85" s="9" t="n"/>
      <c r="AC85" s="14">
        <f>IF(OR(W85="",AA85="",AB85=""),"",W85-AA85-AB85)</f>
        <v/>
      </c>
      <c r="AD85" s="2" t="n"/>
      <c r="AE85" s="2" t="n"/>
      <c r="AF85" s="3" t="n"/>
      <c r="AG85" s="16">
        <f>IF(B85="","",IF(AF85&lt;&gt;"",AF85-B85,TODAY()-B85))</f>
        <v/>
      </c>
      <c r="AH85" s="5" t="n"/>
      <c r="AI85" s="5" t="n"/>
      <c r="AJ85" s="17">
        <f>IF(B85="","",IF(OR(T85="No",U85="No",V85="No"),"Revisar documentación","Completa"))</f>
        <v/>
      </c>
    </row>
    <row r="86" ht="22" customHeight="1">
      <c r="A86" s="2" t="n"/>
      <c r="B86" s="3" t="n"/>
      <c r="C86" s="2" t="n"/>
      <c r="D86" s="4" t="n"/>
      <c r="E86" s="2" t="n"/>
      <c r="F86" s="2" t="n"/>
      <c r="G86" s="4" t="n"/>
      <c r="H86" s="5" t="n"/>
      <c r="I86" s="6" t="n"/>
      <c r="J86" s="2" t="n"/>
      <c r="K86" s="2" t="n"/>
      <c r="L86" s="4" t="n"/>
      <c r="M86" s="2" t="n"/>
      <c r="N86" s="7" t="n"/>
      <c r="O86" s="8" t="n"/>
      <c r="P86" s="8" t="n"/>
      <c r="Q86" s="2" t="n"/>
      <c r="R86" s="2" t="n"/>
      <c r="S86" s="4" t="n"/>
      <c r="T86" s="2" t="n"/>
      <c r="U86" s="2" t="n"/>
      <c r="V86" s="2" t="n"/>
      <c r="W86" s="9" t="n"/>
      <c r="X86" s="9" t="n"/>
      <c r="Y86" s="10">
        <f>IF(X86&lt;&gt;"",X86*1.03,"")</f>
        <v/>
      </c>
      <c r="Z86" s="11">
        <f>IF(AD86&lt;&gt;"",IFERROR(VLOOKUP(AD86,'Resumen'!$J$2:$K$3,2,FALSE),""),"")</f>
        <v/>
      </c>
      <c r="AA86" s="10">
        <f>IF(OR(W86="",Z86=""),"",W86*Z86)</f>
        <v/>
      </c>
      <c r="AB86" s="9" t="n"/>
      <c r="AC86" s="10">
        <f>IF(OR(W86="",AA86="",AB86=""),"",W86-AA86-AB86)</f>
        <v/>
      </c>
      <c r="AD86" s="2" t="n"/>
      <c r="AE86" s="2" t="n"/>
      <c r="AF86" s="3" t="n"/>
      <c r="AG86" s="12">
        <f>IF(B86="","",IF(AF86&lt;&gt;"",AF86-B86,TODAY()-B86))</f>
        <v/>
      </c>
      <c r="AH86" s="5" t="n"/>
      <c r="AI86" s="5" t="n"/>
      <c r="AJ86" s="13">
        <f>IF(B86="","",IF(OR(T86="No",U86="No",V86="No"),"Revisar documentación","Completa"))</f>
        <v/>
      </c>
    </row>
    <row r="87" ht="22" customHeight="1">
      <c r="A87" s="2" t="n"/>
      <c r="B87" s="3" t="n"/>
      <c r="C87" s="2" t="n"/>
      <c r="D87" s="4" t="n"/>
      <c r="E87" s="2" t="n"/>
      <c r="F87" s="2" t="n"/>
      <c r="G87" s="4" t="n"/>
      <c r="H87" s="5" t="n"/>
      <c r="I87" s="6" t="n"/>
      <c r="J87" s="2" t="n"/>
      <c r="K87" s="2" t="n"/>
      <c r="L87" s="4" t="n"/>
      <c r="M87" s="2" t="n"/>
      <c r="N87" s="7" t="n"/>
      <c r="O87" s="8" t="n"/>
      <c r="P87" s="8" t="n"/>
      <c r="Q87" s="2" t="n"/>
      <c r="R87" s="2" t="n"/>
      <c r="S87" s="4" t="n"/>
      <c r="T87" s="2" t="n"/>
      <c r="U87" s="2" t="n"/>
      <c r="V87" s="2" t="n"/>
      <c r="W87" s="9" t="n"/>
      <c r="X87" s="9" t="n"/>
      <c r="Y87" s="14">
        <f>IF(X87&lt;&gt;"",X87*1.03,"")</f>
        <v/>
      </c>
      <c r="Z87" s="15">
        <f>IF(AD87&lt;&gt;"",IFERROR(VLOOKUP(AD87,'Resumen'!$J$2:$K$3,2,FALSE),""),"")</f>
        <v/>
      </c>
      <c r="AA87" s="14">
        <f>IF(OR(W87="",Z87=""),"",W87*Z87)</f>
        <v/>
      </c>
      <c r="AB87" s="9" t="n"/>
      <c r="AC87" s="14">
        <f>IF(OR(W87="",AA87="",AB87=""),"",W87-AA87-AB87)</f>
        <v/>
      </c>
      <c r="AD87" s="2" t="n"/>
      <c r="AE87" s="2" t="n"/>
      <c r="AF87" s="3" t="n"/>
      <c r="AG87" s="16">
        <f>IF(B87="","",IF(AF87&lt;&gt;"",AF87-B87,TODAY()-B87))</f>
        <v/>
      </c>
      <c r="AH87" s="5" t="n"/>
      <c r="AI87" s="5" t="n"/>
      <c r="AJ87" s="17">
        <f>IF(B87="","",IF(OR(T87="No",U87="No",V87="No"),"Revisar documentación","Completa"))</f>
        <v/>
      </c>
    </row>
    <row r="88" ht="22" customHeight="1">
      <c r="A88" s="2" t="n"/>
      <c r="B88" s="3" t="n"/>
      <c r="C88" s="2" t="n"/>
      <c r="D88" s="4" t="n"/>
      <c r="E88" s="2" t="n"/>
      <c r="F88" s="2" t="n"/>
      <c r="G88" s="4" t="n"/>
      <c r="H88" s="5" t="n"/>
      <c r="I88" s="6" t="n"/>
      <c r="J88" s="2" t="n"/>
      <c r="K88" s="2" t="n"/>
      <c r="L88" s="4" t="n"/>
      <c r="M88" s="2" t="n"/>
      <c r="N88" s="7" t="n"/>
      <c r="O88" s="8" t="n"/>
      <c r="P88" s="8" t="n"/>
      <c r="Q88" s="2" t="n"/>
      <c r="R88" s="2" t="n"/>
      <c r="S88" s="4" t="n"/>
      <c r="T88" s="2" t="n"/>
      <c r="U88" s="2" t="n"/>
      <c r="V88" s="2" t="n"/>
      <c r="W88" s="9" t="n"/>
      <c r="X88" s="9" t="n"/>
      <c r="Y88" s="10">
        <f>IF(X88&lt;&gt;"",X88*1.03,"")</f>
        <v/>
      </c>
      <c r="Z88" s="11">
        <f>IF(AD88&lt;&gt;"",IFERROR(VLOOKUP(AD88,'Resumen'!$J$2:$K$3,2,FALSE),""),"")</f>
        <v/>
      </c>
      <c r="AA88" s="10">
        <f>IF(OR(W88="",Z88=""),"",W88*Z88)</f>
        <v/>
      </c>
      <c r="AB88" s="9" t="n"/>
      <c r="AC88" s="10">
        <f>IF(OR(W88="",AA88="",AB88=""),"",W88-AA88-AB88)</f>
        <v/>
      </c>
      <c r="AD88" s="2" t="n"/>
      <c r="AE88" s="2" t="n"/>
      <c r="AF88" s="3" t="n"/>
      <c r="AG88" s="12">
        <f>IF(B88="","",IF(AF88&lt;&gt;"",AF88-B88,TODAY()-B88))</f>
        <v/>
      </c>
      <c r="AH88" s="5" t="n"/>
      <c r="AI88" s="5" t="n"/>
      <c r="AJ88" s="13">
        <f>IF(B88="","",IF(OR(T88="No",U88="No",V88="No"),"Revisar documentación","Completa"))</f>
        <v/>
      </c>
    </row>
    <row r="89" ht="22" customHeight="1">
      <c r="A89" s="2" t="n"/>
      <c r="B89" s="3" t="n"/>
      <c r="C89" s="2" t="n"/>
      <c r="D89" s="4" t="n"/>
      <c r="E89" s="2" t="n"/>
      <c r="F89" s="2" t="n"/>
      <c r="G89" s="4" t="n"/>
      <c r="H89" s="5" t="n"/>
      <c r="I89" s="6" t="n"/>
      <c r="J89" s="2" t="n"/>
      <c r="K89" s="2" t="n"/>
      <c r="L89" s="4" t="n"/>
      <c r="M89" s="2" t="n"/>
      <c r="N89" s="7" t="n"/>
      <c r="O89" s="8" t="n"/>
      <c r="P89" s="8" t="n"/>
      <c r="Q89" s="2" t="n"/>
      <c r="R89" s="2" t="n"/>
      <c r="S89" s="4" t="n"/>
      <c r="T89" s="2" t="n"/>
      <c r="U89" s="2" t="n"/>
      <c r="V89" s="2" t="n"/>
      <c r="W89" s="9" t="n"/>
      <c r="X89" s="9" t="n"/>
      <c r="Y89" s="14">
        <f>IF(X89&lt;&gt;"",X89*1.03,"")</f>
        <v/>
      </c>
      <c r="Z89" s="15">
        <f>IF(AD89&lt;&gt;"",IFERROR(VLOOKUP(AD89,'Resumen'!$J$2:$K$3,2,FALSE),""),"")</f>
        <v/>
      </c>
      <c r="AA89" s="14">
        <f>IF(OR(W89="",Z89=""),"",W89*Z89)</f>
        <v/>
      </c>
      <c r="AB89" s="9" t="n"/>
      <c r="AC89" s="14">
        <f>IF(OR(W89="",AA89="",AB89=""),"",W89-AA89-AB89)</f>
        <v/>
      </c>
      <c r="AD89" s="2" t="n"/>
      <c r="AE89" s="2" t="n"/>
      <c r="AF89" s="3" t="n"/>
      <c r="AG89" s="16">
        <f>IF(B89="","",IF(AF89&lt;&gt;"",AF89-B89,TODAY()-B89))</f>
        <v/>
      </c>
      <c r="AH89" s="5" t="n"/>
      <c r="AI89" s="5" t="n"/>
      <c r="AJ89" s="17">
        <f>IF(B89="","",IF(OR(T89="No",U89="No",V89="No"),"Revisar documentación","Completa"))</f>
        <v/>
      </c>
    </row>
    <row r="90" ht="22" customHeight="1">
      <c r="A90" s="2" t="n"/>
      <c r="B90" s="3" t="n"/>
      <c r="C90" s="2" t="n"/>
      <c r="D90" s="4" t="n"/>
      <c r="E90" s="2" t="n"/>
      <c r="F90" s="2" t="n"/>
      <c r="G90" s="4" t="n"/>
      <c r="H90" s="5" t="n"/>
      <c r="I90" s="6" t="n"/>
      <c r="J90" s="2" t="n"/>
      <c r="K90" s="2" t="n"/>
      <c r="L90" s="4" t="n"/>
      <c r="M90" s="2" t="n"/>
      <c r="N90" s="7" t="n"/>
      <c r="O90" s="8" t="n"/>
      <c r="P90" s="8" t="n"/>
      <c r="Q90" s="2" t="n"/>
      <c r="R90" s="2" t="n"/>
      <c r="S90" s="4" t="n"/>
      <c r="T90" s="2" t="n"/>
      <c r="U90" s="2" t="n"/>
      <c r="V90" s="2" t="n"/>
      <c r="W90" s="9" t="n"/>
      <c r="X90" s="9" t="n"/>
      <c r="Y90" s="10">
        <f>IF(X90&lt;&gt;"",X90*1.03,"")</f>
        <v/>
      </c>
      <c r="Z90" s="11">
        <f>IF(AD90&lt;&gt;"",IFERROR(VLOOKUP(AD90,'Resumen'!$J$2:$K$3,2,FALSE),""),"")</f>
        <v/>
      </c>
      <c r="AA90" s="10">
        <f>IF(OR(W90="",Z90=""),"",W90*Z90)</f>
        <v/>
      </c>
      <c r="AB90" s="9" t="n"/>
      <c r="AC90" s="10">
        <f>IF(OR(W90="",AA90="",AB90=""),"",W90-AA90-AB90)</f>
        <v/>
      </c>
      <c r="AD90" s="2" t="n"/>
      <c r="AE90" s="2" t="n"/>
      <c r="AF90" s="3" t="n"/>
      <c r="AG90" s="12">
        <f>IF(B90="","",IF(AF90&lt;&gt;"",AF90-B90,TODAY()-B90))</f>
        <v/>
      </c>
      <c r="AH90" s="5" t="n"/>
      <c r="AI90" s="5" t="n"/>
      <c r="AJ90" s="13">
        <f>IF(B90="","",IF(OR(T90="No",U90="No",V90="No"),"Revisar documentación","Completa"))</f>
        <v/>
      </c>
    </row>
    <row r="91" ht="22" customHeight="1">
      <c r="A91" s="2" t="n"/>
      <c r="B91" s="3" t="n"/>
      <c r="C91" s="2" t="n"/>
      <c r="D91" s="4" t="n"/>
      <c r="E91" s="2" t="n"/>
      <c r="F91" s="2" t="n"/>
      <c r="G91" s="4" t="n"/>
      <c r="H91" s="5" t="n"/>
      <c r="I91" s="6" t="n"/>
      <c r="J91" s="2" t="n"/>
      <c r="K91" s="2" t="n"/>
      <c r="L91" s="4" t="n"/>
      <c r="M91" s="2" t="n"/>
      <c r="N91" s="7" t="n"/>
      <c r="O91" s="8" t="n"/>
      <c r="P91" s="8" t="n"/>
      <c r="Q91" s="2" t="n"/>
      <c r="R91" s="2" t="n"/>
      <c r="S91" s="4" t="n"/>
      <c r="T91" s="2" t="n"/>
      <c r="U91" s="2" t="n"/>
      <c r="V91" s="2" t="n"/>
      <c r="W91" s="9" t="n"/>
      <c r="X91" s="9" t="n"/>
      <c r="Y91" s="14">
        <f>IF(X91&lt;&gt;"",X91*1.03,"")</f>
        <v/>
      </c>
      <c r="Z91" s="15">
        <f>IF(AD91&lt;&gt;"",IFERROR(VLOOKUP(AD91,'Resumen'!$J$2:$K$3,2,FALSE),""),"")</f>
        <v/>
      </c>
      <c r="AA91" s="14">
        <f>IF(OR(W91="",Z91=""),"",W91*Z91)</f>
        <v/>
      </c>
      <c r="AB91" s="9" t="n"/>
      <c r="AC91" s="14">
        <f>IF(OR(W91="",AA91="",AB91=""),"",W91-AA91-AB91)</f>
        <v/>
      </c>
      <c r="AD91" s="2" t="n"/>
      <c r="AE91" s="2" t="n"/>
      <c r="AF91" s="3" t="n"/>
      <c r="AG91" s="16">
        <f>IF(B91="","",IF(AF91&lt;&gt;"",AF91-B91,TODAY()-B91))</f>
        <v/>
      </c>
      <c r="AH91" s="5" t="n"/>
      <c r="AI91" s="5" t="n"/>
      <c r="AJ91" s="17">
        <f>IF(B91="","",IF(OR(T91="No",U91="No",V91="No"),"Revisar documentación","Completa"))</f>
        <v/>
      </c>
    </row>
    <row r="92" ht="22" customHeight="1">
      <c r="A92" s="2" t="n"/>
      <c r="B92" s="3" t="n"/>
      <c r="C92" s="2" t="n"/>
      <c r="D92" s="4" t="n"/>
      <c r="E92" s="2" t="n"/>
      <c r="F92" s="2" t="n"/>
      <c r="G92" s="4" t="n"/>
      <c r="H92" s="5" t="n"/>
      <c r="I92" s="6" t="n"/>
      <c r="J92" s="2" t="n"/>
      <c r="K92" s="2" t="n"/>
      <c r="L92" s="4" t="n"/>
      <c r="M92" s="2" t="n"/>
      <c r="N92" s="7" t="n"/>
      <c r="O92" s="8" t="n"/>
      <c r="P92" s="8" t="n"/>
      <c r="Q92" s="2" t="n"/>
      <c r="R92" s="2" t="n"/>
      <c r="S92" s="4" t="n"/>
      <c r="T92" s="2" t="n"/>
      <c r="U92" s="2" t="n"/>
      <c r="V92" s="2" t="n"/>
      <c r="W92" s="9" t="n"/>
      <c r="X92" s="9" t="n"/>
      <c r="Y92" s="10">
        <f>IF(X92&lt;&gt;"",X92*1.03,"")</f>
        <v/>
      </c>
      <c r="Z92" s="11">
        <f>IF(AD92&lt;&gt;"",IFERROR(VLOOKUP(AD92,'Resumen'!$J$2:$K$3,2,FALSE),""),"")</f>
        <v/>
      </c>
      <c r="AA92" s="10">
        <f>IF(OR(W92="",Z92=""),"",W92*Z92)</f>
        <v/>
      </c>
      <c r="AB92" s="9" t="n"/>
      <c r="AC92" s="10">
        <f>IF(OR(W92="",AA92="",AB92=""),"",W92-AA92-AB92)</f>
        <v/>
      </c>
      <c r="AD92" s="2" t="n"/>
      <c r="AE92" s="2" t="n"/>
      <c r="AF92" s="3" t="n"/>
      <c r="AG92" s="12">
        <f>IF(B92="","",IF(AF92&lt;&gt;"",AF92-B92,TODAY()-B92))</f>
        <v/>
      </c>
      <c r="AH92" s="5" t="n"/>
      <c r="AI92" s="5" t="n"/>
      <c r="AJ92" s="13">
        <f>IF(B92="","",IF(OR(T92="No",U92="No",V92="No"),"Revisar documentación","Completa"))</f>
        <v/>
      </c>
    </row>
    <row r="93" ht="22" customHeight="1">
      <c r="A93" s="2" t="n"/>
      <c r="B93" s="3" t="n"/>
      <c r="C93" s="2" t="n"/>
      <c r="D93" s="4" t="n"/>
      <c r="E93" s="2" t="n"/>
      <c r="F93" s="2" t="n"/>
      <c r="G93" s="4" t="n"/>
      <c r="H93" s="5" t="n"/>
      <c r="I93" s="6" t="n"/>
      <c r="J93" s="2" t="n"/>
      <c r="K93" s="2" t="n"/>
      <c r="L93" s="4" t="n"/>
      <c r="M93" s="2" t="n"/>
      <c r="N93" s="7" t="n"/>
      <c r="O93" s="8" t="n"/>
      <c r="P93" s="8" t="n"/>
      <c r="Q93" s="2" t="n"/>
      <c r="R93" s="2" t="n"/>
      <c r="S93" s="4" t="n"/>
      <c r="T93" s="2" t="n"/>
      <c r="U93" s="2" t="n"/>
      <c r="V93" s="2" t="n"/>
      <c r="W93" s="9" t="n"/>
      <c r="X93" s="9" t="n"/>
      <c r="Y93" s="14">
        <f>IF(X93&lt;&gt;"",X93*1.03,"")</f>
        <v/>
      </c>
      <c r="Z93" s="15">
        <f>IF(AD93&lt;&gt;"",IFERROR(VLOOKUP(AD93,'Resumen'!$J$2:$K$3,2,FALSE),""),"")</f>
        <v/>
      </c>
      <c r="AA93" s="14">
        <f>IF(OR(W93="",Z93=""),"",W93*Z93)</f>
        <v/>
      </c>
      <c r="AB93" s="9" t="n"/>
      <c r="AC93" s="14">
        <f>IF(OR(W93="",AA93="",AB93=""),"",W93-AA93-AB93)</f>
        <v/>
      </c>
      <c r="AD93" s="2" t="n"/>
      <c r="AE93" s="2" t="n"/>
      <c r="AF93" s="3" t="n"/>
      <c r="AG93" s="16">
        <f>IF(B93="","",IF(AF93&lt;&gt;"",AF93-B93,TODAY()-B93))</f>
        <v/>
      </c>
      <c r="AH93" s="5" t="n"/>
      <c r="AI93" s="5" t="n"/>
      <c r="AJ93" s="17">
        <f>IF(B93="","",IF(OR(T93="No",U93="No",V93="No"),"Revisar documentación","Completa"))</f>
        <v/>
      </c>
    </row>
    <row r="94" ht="22" customHeight="1">
      <c r="A94" s="2" t="n"/>
      <c r="B94" s="3" t="n"/>
      <c r="C94" s="2" t="n"/>
      <c r="D94" s="4" t="n"/>
      <c r="E94" s="2" t="n"/>
      <c r="F94" s="2" t="n"/>
      <c r="G94" s="4" t="n"/>
      <c r="H94" s="5" t="n"/>
      <c r="I94" s="6" t="n"/>
      <c r="J94" s="2" t="n"/>
      <c r="K94" s="2" t="n"/>
      <c r="L94" s="4" t="n"/>
      <c r="M94" s="2" t="n"/>
      <c r="N94" s="7" t="n"/>
      <c r="O94" s="8" t="n"/>
      <c r="P94" s="8" t="n"/>
      <c r="Q94" s="2" t="n"/>
      <c r="R94" s="2" t="n"/>
      <c r="S94" s="4" t="n"/>
      <c r="T94" s="2" t="n"/>
      <c r="U94" s="2" t="n"/>
      <c r="V94" s="2" t="n"/>
      <c r="W94" s="9" t="n"/>
      <c r="X94" s="9" t="n"/>
      <c r="Y94" s="10">
        <f>IF(X94&lt;&gt;"",X94*1.03,"")</f>
        <v/>
      </c>
      <c r="Z94" s="11">
        <f>IF(AD94&lt;&gt;"",IFERROR(VLOOKUP(AD94,'Resumen'!$J$2:$K$3,2,FALSE),""),"")</f>
        <v/>
      </c>
      <c r="AA94" s="10">
        <f>IF(OR(W94="",Z94=""),"",W94*Z94)</f>
        <v/>
      </c>
      <c r="AB94" s="9" t="n"/>
      <c r="AC94" s="10">
        <f>IF(OR(W94="",AA94="",AB94=""),"",W94-AA94-AB94)</f>
        <v/>
      </c>
      <c r="AD94" s="2" t="n"/>
      <c r="AE94" s="2" t="n"/>
      <c r="AF94" s="3" t="n"/>
      <c r="AG94" s="12">
        <f>IF(B94="","",IF(AF94&lt;&gt;"",AF94-B94,TODAY()-B94))</f>
        <v/>
      </c>
      <c r="AH94" s="5" t="n"/>
      <c r="AI94" s="5" t="n"/>
      <c r="AJ94" s="13">
        <f>IF(B94="","",IF(OR(T94="No",U94="No",V94="No"),"Revisar documentación","Completa"))</f>
        <v/>
      </c>
    </row>
    <row r="95" ht="22" customHeight="1">
      <c r="A95" s="2" t="n"/>
      <c r="B95" s="3" t="n"/>
      <c r="C95" s="2" t="n"/>
      <c r="D95" s="4" t="n"/>
      <c r="E95" s="2" t="n"/>
      <c r="F95" s="2" t="n"/>
      <c r="G95" s="4" t="n"/>
      <c r="H95" s="5" t="n"/>
      <c r="I95" s="6" t="n"/>
      <c r="J95" s="2" t="n"/>
      <c r="K95" s="2" t="n"/>
      <c r="L95" s="4" t="n"/>
      <c r="M95" s="2" t="n"/>
      <c r="N95" s="7" t="n"/>
      <c r="O95" s="8" t="n"/>
      <c r="P95" s="8" t="n"/>
      <c r="Q95" s="2" t="n"/>
      <c r="R95" s="2" t="n"/>
      <c r="S95" s="4" t="n"/>
      <c r="T95" s="2" t="n"/>
      <c r="U95" s="2" t="n"/>
      <c r="V95" s="2" t="n"/>
      <c r="W95" s="9" t="n"/>
      <c r="X95" s="9" t="n"/>
      <c r="Y95" s="14">
        <f>IF(X95&lt;&gt;"",X95*1.03,"")</f>
        <v/>
      </c>
      <c r="Z95" s="15">
        <f>IF(AD95&lt;&gt;"",IFERROR(VLOOKUP(AD95,'Resumen'!$J$2:$K$3,2,FALSE),""),"")</f>
        <v/>
      </c>
      <c r="AA95" s="14">
        <f>IF(OR(W95="",Z95=""),"",W95*Z95)</f>
        <v/>
      </c>
      <c r="AB95" s="9" t="n"/>
      <c r="AC95" s="14">
        <f>IF(OR(W95="",AA95="",AB95=""),"",W95-AA95-AB95)</f>
        <v/>
      </c>
      <c r="AD95" s="2" t="n"/>
      <c r="AE95" s="2" t="n"/>
      <c r="AF95" s="3" t="n"/>
      <c r="AG95" s="16">
        <f>IF(B95="","",IF(AF95&lt;&gt;"",AF95-B95,TODAY()-B95))</f>
        <v/>
      </c>
      <c r="AH95" s="5" t="n"/>
      <c r="AI95" s="5" t="n"/>
      <c r="AJ95" s="17">
        <f>IF(B95="","",IF(OR(T95="No",U95="No",V95="No"),"Revisar documentación","Completa"))</f>
        <v/>
      </c>
    </row>
    <row r="96" ht="22" customHeight="1">
      <c r="A96" s="2" t="n"/>
      <c r="B96" s="3" t="n"/>
      <c r="C96" s="2" t="n"/>
      <c r="D96" s="4" t="n"/>
      <c r="E96" s="2" t="n"/>
      <c r="F96" s="2" t="n"/>
      <c r="G96" s="4" t="n"/>
      <c r="H96" s="5" t="n"/>
      <c r="I96" s="6" t="n"/>
      <c r="J96" s="2" t="n"/>
      <c r="K96" s="2" t="n"/>
      <c r="L96" s="4" t="n"/>
      <c r="M96" s="2" t="n"/>
      <c r="N96" s="7" t="n"/>
      <c r="O96" s="8" t="n"/>
      <c r="P96" s="8" t="n"/>
      <c r="Q96" s="2" t="n"/>
      <c r="R96" s="2" t="n"/>
      <c r="S96" s="4" t="n"/>
      <c r="T96" s="2" t="n"/>
      <c r="U96" s="2" t="n"/>
      <c r="V96" s="2" t="n"/>
      <c r="W96" s="9" t="n"/>
      <c r="X96" s="9" t="n"/>
      <c r="Y96" s="10">
        <f>IF(X96&lt;&gt;"",X96*1.03,"")</f>
        <v/>
      </c>
      <c r="Z96" s="11">
        <f>IF(AD96&lt;&gt;"",IFERROR(VLOOKUP(AD96,'Resumen'!$J$2:$K$3,2,FALSE),""),"")</f>
        <v/>
      </c>
      <c r="AA96" s="10">
        <f>IF(OR(W96="",Z96=""),"",W96*Z96)</f>
        <v/>
      </c>
      <c r="AB96" s="9" t="n"/>
      <c r="AC96" s="10">
        <f>IF(OR(W96="",AA96="",AB96=""),"",W96-AA96-AB96)</f>
        <v/>
      </c>
      <c r="AD96" s="2" t="n"/>
      <c r="AE96" s="2" t="n"/>
      <c r="AF96" s="3" t="n"/>
      <c r="AG96" s="12">
        <f>IF(B96="","",IF(AF96&lt;&gt;"",AF96-B96,TODAY()-B96))</f>
        <v/>
      </c>
      <c r="AH96" s="5" t="n"/>
      <c r="AI96" s="5" t="n"/>
      <c r="AJ96" s="13">
        <f>IF(B96="","",IF(OR(T96="No",U96="No",V96="No"),"Revisar documentación","Completa"))</f>
        <v/>
      </c>
    </row>
    <row r="97" ht="22" customHeight="1">
      <c r="A97" s="2" t="n"/>
      <c r="B97" s="3" t="n"/>
      <c r="C97" s="2" t="n"/>
      <c r="D97" s="4" t="n"/>
      <c r="E97" s="2" t="n"/>
      <c r="F97" s="2" t="n"/>
      <c r="G97" s="4" t="n"/>
      <c r="H97" s="5" t="n"/>
      <c r="I97" s="6" t="n"/>
      <c r="J97" s="2" t="n"/>
      <c r="K97" s="2" t="n"/>
      <c r="L97" s="4" t="n"/>
      <c r="M97" s="2" t="n"/>
      <c r="N97" s="7" t="n"/>
      <c r="O97" s="8" t="n"/>
      <c r="P97" s="8" t="n"/>
      <c r="Q97" s="2" t="n"/>
      <c r="R97" s="2" t="n"/>
      <c r="S97" s="4" t="n"/>
      <c r="T97" s="2" t="n"/>
      <c r="U97" s="2" t="n"/>
      <c r="V97" s="2" t="n"/>
      <c r="W97" s="9" t="n"/>
      <c r="X97" s="9" t="n"/>
      <c r="Y97" s="14">
        <f>IF(X97&lt;&gt;"",X97*1.03,"")</f>
        <v/>
      </c>
      <c r="Z97" s="15">
        <f>IF(AD97&lt;&gt;"",IFERROR(VLOOKUP(AD97,'Resumen'!$J$2:$K$3,2,FALSE),""),"")</f>
        <v/>
      </c>
      <c r="AA97" s="14">
        <f>IF(OR(W97="",Z97=""),"",W97*Z97)</f>
        <v/>
      </c>
      <c r="AB97" s="9" t="n"/>
      <c r="AC97" s="14">
        <f>IF(OR(W97="",AA97="",AB97=""),"",W97-AA97-AB97)</f>
        <v/>
      </c>
      <c r="AD97" s="2" t="n"/>
      <c r="AE97" s="2" t="n"/>
      <c r="AF97" s="3" t="n"/>
      <c r="AG97" s="16">
        <f>IF(B97="","",IF(AF97&lt;&gt;"",AF97-B97,TODAY()-B97))</f>
        <v/>
      </c>
      <c r="AH97" s="5" t="n"/>
      <c r="AI97" s="5" t="n"/>
      <c r="AJ97" s="17">
        <f>IF(B97="","",IF(OR(T97="No",U97="No",V97="No"),"Revisar documentación","Completa"))</f>
        <v/>
      </c>
    </row>
    <row r="98" ht="22" customHeight="1">
      <c r="A98" s="2" t="n"/>
      <c r="B98" s="3" t="n"/>
      <c r="C98" s="2" t="n"/>
      <c r="D98" s="4" t="n"/>
      <c r="E98" s="2" t="n"/>
      <c r="F98" s="2" t="n"/>
      <c r="G98" s="4" t="n"/>
      <c r="H98" s="5" t="n"/>
      <c r="I98" s="6" t="n"/>
      <c r="J98" s="2" t="n"/>
      <c r="K98" s="2" t="n"/>
      <c r="L98" s="4" t="n"/>
      <c r="M98" s="2" t="n"/>
      <c r="N98" s="7" t="n"/>
      <c r="O98" s="8" t="n"/>
      <c r="P98" s="8" t="n"/>
      <c r="Q98" s="2" t="n"/>
      <c r="R98" s="2" t="n"/>
      <c r="S98" s="4" t="n"/>
      <c r="T98" s="2" t="n"/>
      <c r="U98" s="2" t="n"/>
      <c r="V98" s="2" t="n"/>
      <c r="W98" s="9" t="n"/>
      <c r="X98" s="9" t="n"/>
      <c r="Y98" s="10">
        <f>IF(X98&lt;&gt;"",X98*1.03,"")</f>
        <v/>
      </c>
      <c r="Z98" s="11">
        <f>IF(AD98&lt;&gt;"",IFERROR(VLOOKUP(AD98,'Resumen'!$J$2:$K$3,2,FALSE),""),"")</f>
        <v/>
      </c>
      <c r="AA98" s="10">
        <f>IF(OR(W98="",Z98=""),"",W98*Z98)</f>
        <v/>
      </c>
      <c r="AB98" s="9" t="n"/>
      <c r="AC98" s="10">
        <f>IF(OR(W98="",AA98="",AB98=""),"",W98-AA98-AB98)</f>
        <v/>
      </c>
      <c r="AD98" s="2" t="n"/>
      <c r="AE98" s="2" t="n"/>
      <c r="AF98" s="3" t="n"/>
      <c r="AG98" s="12">
        <f>IF(B98="","",IF(AF98&lt;&gt;"",AF98-B98,TODAY()-B98))</f>
        <v/>
      </c>
      <c r="AH98" s="5" t="n"/>
      <c r="AI98" s="5" t="n"/>
      <c r="AJ98" s="13">
        <f>IF(B98="","",IF(OR(T98="No",U98="No",V98="No"),"Revisar documentación","Completa"))</f>
        <v/>
      </c>
    </row>
    <row r="99" ht="22" customHeight="1">
      <c r="A99" s="2" t="n"/>
      <c r="B99" s="3" t="n"/>
      <c r="C99" s="2" t="n"/>
      <c r="D99" s="4" t="n"/>
      <c r="E99" s="2" t="n"/>
      <c r="F99" s="2" t="n"/>
      <c r="G99" s="4" t="n"/>
      <c r="H99" s="5" t="n"/>
      <c r="I99" s="6" t="n"/>
      <c r="J99" s="2" t="n"/>
      <c r="K99" s="2" t="n"/>
      <c r="L99" s="4" t="n"/>
      <c r="M99" s="2" t="n"/>
      <c r="N99" s="7" t="n"/>
      <c r="O99" s="8" t="n"/>
      <c r="P99" s="8" t="n"/>
      <c r="Q99" s="2" t="n"/>
      <c r="R99" s="2" t="n"/>
      <c r="S99" s="4" t="n"/>
      <c r="T99" s="2" t="n"/>
      <c r="U99" s="2" t="n"/>
      <c r="V99" s="2" t="n"/>
      <c r="W99" s="9" t="n"/>
      <c r="X99" s="9" t="n"/>
      <c r="Y99" s="14">
        <f>IF(X99&lt;&gt;"",X99*1.03,"")</f>
        <v/>
      </c>
      <c r="Z99" s="15">
        <f>IF(AD99&lt;&gt;"",IFERROR(VLOOKUP(AD99,'Resumen'!$J$2:$K$3,2,FALSE),""),"")</f>
        <v/>
      </c>
      <c r="AA99" s="14">
        <f>IF(OR(W99="",Z99=""),"",W99*Z99)</f>
        <v/>
      </c>
      <c r="AB99" s="9" t="n"/>
      <c r="AC99" s="14">
        <f>IF(OR(W99="",AA99="",AB99=""),"",W99-AA99-AB99)</f>
        <v/>
      </c>
      <c r="AD99" s="2" t="n"/>
      <c r="AE99" s="2" t="n"/>
      <c r="AF99" s="3" t="n"/>
      <c r="AG99" s="16">
        <f>IF(B99="","",IF(AF99&lt;&gt;"",AF99-B99,TODAY()-B99))</f>
        <v/>
      </c>
      <c r="AH99" s="5" t="n"/>
      <c r="AI99" s="5" t="n"/>
      <c r="AJ99" s="17">
        <f>IF(B99="","",IF(OR(T99="No",U99="No",V99="No"),"Revisar documentación","Completa"))</f>
        <v/>
      </c>
    </row>
    <row r="100" ht="22" customHeight="1">
      <c r="A100" s="2" t="n"/>
      <c r="B100" s="3" t="n"/>
      <c r="C100" s="2" t="n"/>
      <c r="D100" s="4" t="n"/>
      <c r="E100" s="2" t="n"/>
      <c r="F100" s="2" t="n"/>
      <c r="G100" s="4" t="n"/>
      <c r="H100" s="5" t="n"/>
      <c r="I100" s="6" t="n"/>
      <c r="J100" s="2" t="n"/>
      <c r="K100" s="2" t="n"/>
      <c r="L100" s="4" t="n"/>
      <c r="M100" s="2" t="n"/>
      <c r="N100" s="7" t="n"/>
      <c r="O100" s="8" t="n"/>
      <c r="P100" s="8" t="n"/>
      <c r="Q100" s="2" t="n"/>
      <c r="R100" s="2" t="n"/>
      <c r="S100" s="4" t="n"/>
      <c r="T100" s="2" t="n"/>
      <c r="U100" s="2" t="n"/>
      <c r="V100" s="2" t="n"/>
      <c r="W100" s="9" t="n"/>
      <c r="X100" s="9" t="n"/>
      <c r="Y100" s="10">
        <f>IF(X100&lt;&gt;"",X100*1.03,"")</f>
        <v/>
      </c>
      <c r="Z100" s="11">
        <f>IF(AD100&lt;&gt;"",IFERROR(VLOOKUP(AD100,'Resumen'!$J$2:$K$3,2,FALSE),""),"")</f>
        <v/>
      </c>
      <c r="AA100" s="10">
        <f>IF(OR(W100="",Z100=""),"",W100*Z100)</f>
        <v/>
      </c>
      <c r="AB100" s="9" t="n"/>
      <c r="AC100" s="10">
        <f>IF(OR(W100="",AA100="",AB100=""),"",W100-AA100-AB100)</f>
        <v/>
      </c>
      <c r="AD100" s="2" t="n"/>
      <c r="AE100" s="2" t="n"/>
      <c r="AF100" s="3" t="n"/>
      <c r="AG100" s="12">
        <f>IF(B100="","",IF(AF100&lt;&gt;"",AF100-B100,TODAY()-B100))</f>
        <v/>
      </c>
      <c r="AH100" s="5" t="n"/>
      <c r="AI100" s="5" t="n"/>
      <c r="AJ100" s="13">
        <f>IF(B100="","",IF(OR(T100="No",U100="No",V100="No"),"Revisar documentación","Completa"))</f>
        <v/>
      </c>
    </row>
    <row r="101" ht="22" customHeight="1">
      <c r="A101" s="2" t="n"/>
      <c r="B101" s="3" t="n"/>
      <c r="C101" s="2" t="n"/>
      <c r="D101" s="4" t="n"/>
      <c r="E101" s="2" t="n"/>
      <c r="F101" s="2" t="n"/>
      <c r="G101" s="4" t="n"/>
      <c r="H101" s="5" t="n"/>
      <c r="I101" s="6" t="n"/>
      <c r="J101" s="2" t="n"/>
      <c r="K101" s="2" t="n"/>
      <c r="L101" s="4" t="n"/>
      <c r="M101" s="2" t="n"/>
      <c r="N101" s="7" t="n"/>
      <c r="O101" s="8" t="n"/>
      <c r="P101" s="8" t="n"/>
      <c r="Q101" s="2" t="n"/>
      <c r="R101" s="2" t="n"/>
      <c r="S101" s="4" t="n"/>
      <c r="T101" s="2" t="n"/>
      <c r="U101" s="2" t="n"/>
      <c r="V101" s="2" t="n"/>
      <c r="W101" s="9" t="n"/>
      <c r="X101" s="9" t="n"/>
      <c r="Y101" s="14">
        <f>IF(X101&lt;&gt;"",X101*1.03,"")</f>
        <v/>
      </c>
      <c r="Z101" s="15">
        <f>IF(AD101&lt;&gt;"",IFERROR(VLOOKUP(AD101,'Resumen'!$J$2:$K$3,2,FALSE),""),"")</f>
        <v/>
      </c>
      <c r="AA101" s="14">
        <f>IF(OR(W101="",Z101=""),"",W101*Z101)</f>
        <v/>
      </c>
      <c r="AB101" s="9" t="n"/>
      <c r="AC101" s="14">
        <f>IF(OR(W101="",AA101="",AB101=""),"",W101-AA101-AB101)</f>
        <v/>
      </c>
      <c r="AD101" s="2" t="n"/>
      <c r="AE101" s="2" t="n"/>
      <c r="AF101" s="3" t="n"/>
      <c r="AG101" s="16">
        <f>IF(B101="","",IF(AF101&lt;&gt;"",AF101-B101,TODAY()-B101))</f>
        <v/>
      </c>
      <c r="AH101" s="5" t="n"/>
      <c r="AI101" s="5" t="n"/>
      <c r="AJ101" s="17">
        <f>IF(B101="","",IF(OR(T101="No",U101="No",V101="No"),"Revisar documentación","Completa"))</f>
        <v/>
      </c>
    </row>
  </sheetData>
  <autoFilter ref="A1:AJ101"/>
  <conditionalFormatting sqref="AJ2:AJ101">
    <cfRule type="expression" priority="1" dxfId="0" stopIfTrue="1">
      <formula>$AJ2="Revisar documentación"</formula>
    </cfRule>
  </conditionalFormatting>
  <conditionalFormatting sqref="AE2:AE101">
    <cfRule type="expression" priority="2" dxfId="1" stopIfTrue="1">
      <formula>OR($AE2="Publicada",$AE2="Reservada",$AE2="Vendida")</formula>
    </cfRule>
  </conditionalFormatting>
  <dataValidations count="5">
    <dataValidation sqref="M2:M101" showErrorMessage="1" showInputMessage="1" allowBlank="1" errorTitle="Valor no válido" error="Seleccione un valor de la lista disponible." promptTitle="Dato de captación" prompt="Seleccione un valor permitido." type="list">
      <formula1>"Piso,Chalet,Adosado,Ático"</formula1>
    </dataValidation>
    <dataValidation sqref="R2:R101 T2:V101" showErrorMessage="1" showInputMessage="1" allowBlank="1" errorTitle="Valor no válido" error="Seleccione un valor de la lista disponible." promptTitle="Dato de captación" prompt="Seleccione un valor permitido." type="list">
      <formula1>"Sí,No"</formula1>
    </dataValidation>
    <dataValidation sqref="S2:S101" showErrorMessage="1" showInputMessage="1" allowBlank="1" errorTitle="Valor no válido" error="Seleccione un valor de la lista disponible." promptTitle="Dato de captación" prompt="Seleccione un valor permitido." type="list">
      <formula1>"Reformado,Buen estado,A actualizar,Obra nueva"</formula1>
    </dataValidation>
    <dataValidation sqref="AD2:AD101" showErrorMessage="1" showInputMessage="1" allowBlank="1" errorTitle="Valor no válido" error="Seleccione un valor de la lista disponible." promptTitle="Dato de captación" prompt="Seleccione un valor permitido." type="list">
      <formula1>"Exclusiva,No exclusiva"</formula1>
    </dataValidation>
    <dataValidation sqref="AE2:AE101" showErrorMessage="1" showInputMessage="1" allowBlank="1" errorTitle="Valor no válido" error="Seleccione un valor de la lista disponible." promptTitle="Dato de captación" prompt="Seleccione un valor permitido." type="list">
      <formula1>"Pendiente documentación,Preparada para publicar,Publicada,Reservada,Vendida,Descartada"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5"/>
  <sheetViews>
    <sheetView showGridLines="0" zoomScale="90" workbookViewId="0">
      <selection activeCell="A1" sqref="A1"/>
    </sheetView>
  </sheetViews>
  <sheetFormatPr baseColWidth="8" defaultRowHeight="15"/>
  <cols>
    <col width="30" customWidth="1" min="1" max="1"/>
    <col width="19" customWidth="1" min="2" max="2"/>
    <col width="25" customWidth="1" min="10" max="10"/>
    <col width="20" customWidth="1" min="11" max="11"/>
    <col width="18" customWidth="1" min="13" max="13"/>
    <col width="16" customWidth="1" min="14" max="14"/>
  </cols>
  <sheetData>
    <row r="1" ht="28" customHeight="1">
      <c r="A1" s="18" t="inlineStr">
        <is>
          <t>Panel comercial · Captaciones de vivienda en venta</t>
        </is>
      </c>
      <c r="B1" s="29" t="n"/>
      <c r="C1" s="29" t="n"/>
      <c r="D1" s="29" t="n"/>
      <c r="E1" s="29" t="n"/>
      <c r="F1" s="29" t="n"/>
      <c r="G1" s="29" t="n"/>
      <c r="H1" s="30" t="n"/>
      <c r="J1" s="19" t="inlineStr">
        <is>
          <t>Tipo de captación</t>
        </is>
      </c>
      <c r="K1" s="19" t="inlineStr">
        <is>
          <t>Comisión</t>
        </is>
      </c>
    </row>
    <row r="2">
      <c r="J2" s="20" t="inlineStr">
        <is>
          <t>Exclusiva</t>
        </is>
      </c>
      <c r="K2" s="21" t="n">
        <v>0.03</v>
      </c>
    </row>
    <row r="3">
      <c r="A3" s="19" t="inlineStr">
        <is>
          <t>Indicador</t>
        </is>
      </c>
      <c r="B3" s="19" t="inlineStr">
        <is>
          <t>Valor</t>
        </is>
      </c>
      <c r="J3" s="22" t="inlineStr">
        <is>
          <t>No exclusiva</t>
        </is>
      </c>
      <c r="K3" s="21" t="n">
        <v>0.04</v>
      </c>
    </row>
    <row r="4" ht="23" customHeight="1">
      <c r="A4" s="23" t="inlineStr">
        <is>
          <t>Total de captaciones</t>
        </is>
      </c>
      <c r="B4" s="24">
        <f>COUNTA('Captaciones'!$A$2:$A$101)</f>
        <v/>
      </c>
    </row>
    <row r="5" ht="23" customHeight="1">
      <c r="A5" s="23" t="inlineStr">
        <is>
          <t>Precio medio solicitado</t>
        </is>
      </c>
      <c r="B5" s="25">
        <f>IFERROR(AVERAGE('Captaciones'!$W$2:$W$101),0)</f>
        <v/>
      </c>
    </row>
    <row r="6" ht="23" customHeight="1">
      <c r="A6" s="23" t="inlineStr">
        <is>
          <t>Valor total de cartera</t>
        </is>
      </c>
      <c r="B6" s="25">
        <f>SUM('Captaciones'!$W$2:$W$101)</f>
        <v/>
      </c>
      <c r="J6" s="19" t="inlineStr">
        <is>
          <t>Estado comercial</t>
        </is>
      </c>
      <c r="K6" s="19" t="inlineStr">
        <is>
          <t>Número de inmuebles</t>
        </is>
      </c>
      <c r="M6" s="19" t="inlineStr">
        <is>
          <t>Municipio</t>
        </is>
      </c>
      <c r="N6" s="19" t="inlineStr">
        <is>
          <t>Captaciones</t>
        </is>
      </c>
    </row>
    <row r="7" ht="23" customHeight="1">
      <c r="A7" s="23" t="inlineStr">
        <is>
          <t>Comisión estimada total</t>
        </is>
      </c>
      <c r="B7" s="25">
        <f>SUM('Captaciones'!$AA$2:$AA$101)</f>
        <v/>
      </c>
      <c r="J7" s="20" t="inlineStr">
        <is>
          <t>Pendiente documentación</t>
        </is>
      </c>
      <c r="K7" s="13">
        <f>COUNTIF('Captaciones'!$AE$2:$AE$101,J7)</f>
        <v/>
      </c>
      <c r="M7" s="20" t="inlineStr">
        <is>
          <t>Madrid</t>
        </is>
      </c>
      <c r="N7" s="13">
        <f>COUNTIF('Captaciones'!$J$2:$J$101,M7)</f>
        <v/>
      </c>
    </row>
    <row r="8" ht="23" customHeight="1">
      <c r="A8" s="23" t="inlineStr">
        <is>
          <t>Captaciones exclusivas</t>
        </is>
      </c>
      <c r="B8" s="24">
        <f>COUNTIF('Captaciones'!$AD$2:$AD$101,"Exclusiva")</f>
        <v/>
      </c>
      <c r="J8" s="22" t="inlineStr">
        <is>
          <t>Preparada para publicar</t>
        </is>
      </c>
      <c r="K8" s="17">
        <f>COUNTIF('Captaciones'!$AE$2:$AE$101,J8)</f>
        <v/>
      </c>
      <c r="M8" s="22" t="inlineStr">
        <is>
          <t>Barcelona</t>
        </is>
      </c>
      <c r="N8" s="17">
        <f>COUNTIF('Captaciones'!$J$2:$J$101,M8)</f>
        <v/>
      </c>
    </row>
    <row r="9" ht="23" customHeight="1">
      <c r="A9" s="23" t="inlineStr">
        <is>
          <t>Inmuebles publicados</t>
        </is>
      </c>
      <c r="B9" s="24">
        <f>COUNTIF('Captaciones'!$AE$2:$AE$101,"Publicada")</f>
        <v/>
      </c>
      <c r="J9" s="20" t="inlineStr">
        <is>
          <t>Publicada</t>
        </is>
      </c>
      <c r="K9" s="13">
        <f>COUNTIF('Captaciones'!$AE$2:$AE$101,J9)</f>
        <v/>
      </c>
      <c r="M9" s="20" t="inlineStr">
        <is>
          <t>Sevilla</t>
        </is>
      </c>
      <c r="N9" s="13">
        <f>COUNTIF('Captaciones'!$J$2:$J$101,M9)</f>
        <v/>
      </c>
    </row>
    <row r="10">
      <c r="J10" s="22" t="inlineStr">
        <is>
          <t>Reservada</t>
        </is>
      </c>
      <c r="K10" s="17">
        <f>COUNTIF('Captaciones'!$AE$2:$AE$101,J10)</f>
        <v/>
      </c>
      <c r="M10" s="22" t="inlineStr">
        <is>
          <t>Valencia</t>
        </is>
      </c>
      <c r="N10" s="17">
        <f>COUNTIF('Captaciones'!$J$2:$J$101,M10)</f>
        <v/>
      </c>
    </row>
    <row r="11">
      <c r="J11" s="20" t="inlineStr">
        <is>
          <t>Vendida</t>
        </is>
      </c>
      <c r="K11" s="13">
        <f>COUNTIF('Captaciones'!$AE$2:$AE$101,J11)</f>
        <v/>
      </c>
      <c r="M11" s="20" t="inlineStr">
        <is>
          <t>Málaga</t>
        </is>
      </c>
      <c r="N11" s="13">
        <f>COUNTIF('Captaciones'!$J$2:$J$101,M11)</f>
        <v/>
      </c>
    </row>
    <row r="12">
      <c r="J12" s="22" t="inlineStr">
        <is>
          <t>Descartada</t>
        </is>
      </c>
      <c r="K12" s="17">
        <f>COUNTIF('Captaciones'!$AE$2:$AE$101,J12)</f>
        <v/>
      </c>
      <c r="M12" s="22" t="inlineStr">
        <is>
          <t>Zaragoza</t>
        </is>
      </c>
      <c r="N12" s="17">
        <f>COUNTIF('Captaciones'!$J$2:$J$101,M12)</f>
        <v/>
      </c>
    </row>
    <row r="13">
      <c r="M13" s="20" t="inlineStr">
        <is>
          <t>Bilbao</t>
        </is>
      </c>
      <c r="N13" s="13">
        <f>COUNTIF('Captaciones'!$J$2:$J$101,M13)</f>
        <v/>
      </c>
    </row>
    <row r="14">
      <c r="M14" s="22" t="inlineStr">
        <is>
          <t>Alicante</t>
        </is>
      </c>
      <c r="N14" s="17">
        <f>COUNTIF('Captaciones'!$J$2:$J$101,M14)</f>
        <v/>
      </c>
    </row>
    <row r="15">
      <c r="M15" s="20" t="inlineStr">
        <is>
          <t>Valladolid</t>
        </is>
      </c>
      <c r="N15" s="13">
        <f>COUNTIF('Captaciones'!$J$2:$J$101,M15)</f>
        <v/>
      </c>
    </row>
  </sheetData>
  <mergeCells count="1">
    <mergeCell ref="A1:H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0" workbookViewId="0">
      <selection activeCell="A1" sqref="A1"/>
    </sheetView>
  </sheetViews>
  <sheetFormatPr baseColWidth="8" defaultRowHeight="15"/>
  <cols>
    <col width="118" customWidth="1" min="1" max="1"/>
  </cols>
  <sheetData>
    <row r="1" ht="28" customHeight="1">
      <c r="A1" s="18" t="inlineStr">
        <is>
          <t>Instrucciones de uso · Ficha de captación para venta</t>
        </is>
      </c>
      <c r="B1" s="29" t="n"/>
      <c r="C1" s="29" t="n"/>
      <c r="D1" s="29" t="n"/>
      <c r="E1" s="29" t="n"/>
      <c r="F1" s="29" t="n"/>
      <c r="G1" s="29" t="n"/>
      <c r="H1" s="30" t="n"/>
    </row>
    <row r="2"/>
    <row r="3">
      <c r="A3" s="26" t="inlineStr">
        <is>
          <t>Guía de uso</t>
        </is>
      </c>
    </row>
    <row r="4" ht="34" customHeight="1">
      <c r="A4" s="27" t="inlineStr">
        <is>
          <t>• Cumplimentar las celdas amarillas de la hoja «Captaciones». Las columnas blancas o turquesa claro se calculan automáticamente.</t>
        </is>
      </c>
    </row>
    <row r="5" ht="34" customHeight="1">
      <c r="A5" s="28" t="inlineStr">
        <is>
          <t>• Registrar los datos del propietario, la dirección completa, la referencia catastral y las características físicas de la vivienda.</t>
        </is>
      </c>
    </row>
    <row r="6" ht="34" customHeight="1">
      <c r="A6" s="27" t="inlineStr">
        <is>
          <t>• Verificar la documentación: nota simple, certificado energético y, cuando proceda, cédula de habitabilidad.</t>
        </is>
      </c>
    </row>
    <row r="7" ht="34" customHeight="1">
      <c r="A7" s="28" t="inlineStr">
        <is>
          <t>• Confirmar titularidad, referencia catastral y cargas antes de publicar el inmueble.</t>
        </is>
      </c>
    </row>
    <row r="8" ht="34" customHeight="1">
      <c r="A8" s="27" t="inlineStr">
        <is>
          <t>• Revisar el tipo de captación; la comisión se calcula según la tarifa editable de la hoja «Resumen».</t>
        </is>
      </c>
    </row>
    <row r="9" ht="34" customHeight="1">
      <c r="A9" s="28" t="inlineStr">
        <is>
          <t>• Para compraventa de segunda mano, considerar ITP y plusvalía municipal.</t>
        </is>
      </c>
    </row>
    <row r="10" ht="34" customHeight="1">
      <c r="A10" s="27" t="inlineStr">
        <is>
          <t>• Para obra nueva, revisar IVA y AJD.</t>
        </is>
      </c>
    </row>
    <row r="11" ht="34" customHeight="1">
      <c r="A11" s="28" t="inlineStr">
        <is>
          <t>• Informar al propietario sobre honorarios, gastos de notaría, registro, gestoría y posible cancelación hipotecaria.</t>
        </is>
      </c>
    </row>
    <row r="12" ht="34" customHeight="1">
      <c r="A12" s="27" t="inlineStr">
        <is>
          <t>• La valoración es orientativa y debe contrastarse con comparables de mercado.</t>
        </is>
      </c>
    </row>
    <row r="13" ht="34" customHeight="1">
      <c r="A13" s="28" t="inlineStr">
        <is>
          <t>• Consultar la hoja «Resumen» para revisar indicadores, estados comerciales y gráficos de cartera.</t>
        </is>
      </c>
    </row>
    <row r="14"/>
    <row r="15">
      <c r="A15" s="26" t="inlineStr">
        <is>
          <t>Campos clave de seguimiento</t>
        </is>
      </c>
    </row>
    <row r="16" ht="34" customHeight="1">
      <c r="A16" s="5" t="inlineStr">
        <is>
          <t>Próxima acción, fecha de publicación, estado comercial y aviso documental permiten priorizar la gestión diaria de cada captación.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2026-09-07T07:04:33Z</dcterms:created>
  <dcterms:modified xmlns:dcterms="http://purl.org/dc/terms/" xmlns:xsi="http://www.w3.org/2001/XMLSchema-instance" xsi:type="dcterms:W3CDTF">2026-09-07T07:04:33Z</dcterms:modified>
</cp:coreProperties>
</file>