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mueble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'Inmuebles'!$A$1:$AL$101</definedName>
    <definedName name="_xlnm._FilterDatabase" localSheetId="1" hidden="1">'Resumen'!$A$15:$I$115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.##0,00 &quot;€&quot;"/>
    <numFmt numFmtId="165" formatCode="0,00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6"/>
    </font>
    <font>
      <name val="Calibri"/>
      <b val="1"/>
      <color rgb="001F2937"/>
      <sz val="10"/>
    </font>
  </fonts>
  <fills count="7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4B8A6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1" fontId="2" fillId="3" borderId="1" applyAlignment="1" pivotButton="0" quotePrefix="0" xfId="0">
      <alignment horizontal="center" vertical="center" wrapText="1"/>
    </xf>
    <xf numFmtId="164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center" vertical="center" wrapText="1"/>
    </xf>
    <xf numFmtId="164" fontId="2" fillId="4" borderId="1" applyAlignment="1" pivotButton="0" quotePrefix="0" xfId="0">
      <alignment horizontal="center" vertical="center" wrapText="1"/>
    </xf>
    <xf numFmtId="165" fontId="2" fillId="4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center" vertical="center" wrapText="1"/>
    </xf>
    <xf numFmtId="164" fontId="2" fillId="5" borderId="1" applyAlignment="1" pivotButton="0" quotePrefix="0" xfId="0">
      <alignment horizontal="center" vertical="center" wrapText="1"/>
    </xf>
    <xf numFmtId="165" fontId="2" fillId="5" borderId="1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wrapText="1"/>
    </xf>
    <xf numFmtId="0" fontId="1" fillId="6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center" vertical="center" wrapText="1"/>
    </xf>
    <xf numFmtId="164" fontId="4" fillId="5" borderId="1" applyAlignment="1" pivotButton="0" quotePrefix="0" xfId="0">
      <alignment horizontal="center" vertical="center" wrapText="1"/>
    </xf>
    <xf numFmtId="165" fontId="4" fillId="5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ill>
        <patternFill patternType="solid">
          <fgColor rgb="0022C55E"/>
        </patternFill>
      </fill>
    </dxf>
    <dxf>
      <fill>
        <patternFill patternType="solid">
          <fgColor rgb="00FDE68A"/>
        </patternFill>
      </fill>
    </dxf>
    <dxf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Rentabilidad neta por inmueble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'Inmuebles'!AA1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'Inmuebles'!$A$2:$A$101</f>
            </numRef>
          </cat>
          <val>
            <numRef>
              <f>'Inmuebles'!$AA$2:$AA$101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Rentabilidad neta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Inmueble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Flujo de caja anual por inmueble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'Inmuebles'!AH1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'Inmuebles'!$A$2:$A$101</f>
            </numRef>
          </cat>
          <val>
            <numRef>
              <f>'Inmuebles'!$AH$2:$AH$101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Inmueble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viabilidad</a:t>
            </a:r>
          </a:p>
        </rich>
      </tx>
    </title>
    <plotArea>
      <pieChart>
        <varyColors val="1"/>
        <ser>
          <idx val="0"/>
          <order val="0"/>
          <tx>
            <strRef>
              <f>'Resumen'!L15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'Resumen'!$K$16:$K$18</f>
            </numRef>
          </cat>
          <val>
            <numRef>
              <f>'Resumen'!$L$16:$L$18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10</col>
      <colOff>0</colOff>
      <row>1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10</col>
      <colOff>0</colOff>
      <row>18</row>
      <rowOff>0</rowOff>
    </from>
    <ext cx="540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18</col>
      <colOff>0</colOff>
      <row>1</row>
      <rowOff>0</rowOff>
    </from>
    <ext cx="468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L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6" customWidth="1" min="2" max="2"/>
    <col width="19" customWidth="1" min="3" max="3"/>
    <col width="18" customWidth="1" min="4" max="4"/>
    <col width="18" customWidth="1" min="5" max="5"/>
    <col width="22" customWidth="1" min="6" max="6"/>
    <col width="21" customWidth="1" min="7" max="7"/>
    <col width="18" customWidth="1" min="8" max="8"/>
    <col width="20" customWidth="1" min="9" max="9"/>
    <col width="22" customWidth="1" min="10" max="10"/>
    <col width="15" customWidth="1" min="11" max="11"/>
    <col width="34" customWidth="1" min="12" max="12"/>
    <col width="21" customWidth="1" min="13" max="13"/>
    <col width="19" customWidth="1" min="14" max="14"/>
    <col width="18" customWidth="1" min="15" max="15"/>
    <col width="20" customWidth="1" min="16" max="16"/>
    <col width="21" customWidth="1" min="17" max="17"/>
    <col width="14" customWidth="1" min="18" max="18"/>
    <col width="15" customWidth="1" min="19" max="19"/>
    <col width="18" customWidth="1" min="20" max="20"/>
    <col width="18" customWidth="1" min="21" max="21"/>
    <col width="20" customWidth="1" min="22" max="22"/>
    <col width="20" customWidth="1" min="23" max="23"/>
    <col width="21" customWidth="1" min="24" max="24"/>
    <col width="22" customWidth="1" min="25" max="25"/>
    <col width="17" customWidth="1" min="26" max="26"/>
    <col width="17" customWidth="1" min="27" max="27"/>
    <col width="16" customWidth="1" min="28" max="28"/>
    <col width="19" customWidth="1" min="29" max="29"/>
    <col width="18" customWidth="1" min="30" max="30"/>
    <col width="18" customWidth="1" min="31" max="31"/>
    <col width="22" customWidth="1" min="32" max="32"/>
    <col width="21" customWidth="1" min="33" max="33"/>
    <col width="18" customWidth="1" min="34" max="34"/>
    <col width="20" customWidth="1" min="35" max="35"/>
    <col width="22" customWidth="1" min="36" max="36"/>
    <col width="15" customWidth="1" min="37" max="37"/>
    <col width="34" customWidth="1" min="38" max="38"/>
  </cols>
  <sheetData>
    <row r="1" ht="48" customHeight="1">
      <c r="A1" s="1" t="inlineStr">
        <is>
          <t>ID inmueble</t>
        </is>
      </c>
      <c r="B1" s="1" t="inlineStr">
        <is>
          <t>Dirección</t>
        </is>
      </c>
      <c r="C1" s="1" t="inlineStr">
        <is>
          <t>Municipio</t>
        </is>
      </c>
      <c r="D1" s="1" t="inlineStr">
        <is>
          <t>Provincia</t>
        </is>
      </c>
      <c r="E1" s="1" t="inlineStr">
        <is>
          <t>Tipo de inmueble</t>
        </is>
      </c>
      <c r="F1" s="1" t="inlineStr">
        <is>
          <t>Superficie (m²)</t>
        </is>
      </c>
      <c r="G1" s="1" t="inlineStr">
        <is>
          <t>Habitaciones</t>
        </is>
      </c>
      <c r="H1" s="1" t="inlineStr">
        <is>
          <t>Referencia catastral</t>
        </is>
      </c>
      <c r="I1" s="1" t="inlineStr">
        <is>
          <t>Precio de compra (€)</t>
        </is>
      </c>
      <c r="J1" s="1" t="inlineStr">
        <is>
          <t>Gastos de compraventa (%)</t>
        </is>
      </c>
      <c r="K1" s="1" t="inlineStr">
        <is>
          <t>Gastos de compraventa (€)</t>
        </is>
      </c>
      <c r="L1" s="1" t="inlineStr">
        <is>
          <t>Reforma y puesta a punto (€)</t>
        </is>
      </c>
      <c r="M1" s="1" t="inlineStr">
        <is>
          <t>Precio total de inversión (€)</t>
        </is>
      </c>
      <c r="N1" s="1" t="inlineStr">
        <is>
          <t>Renta mensual estimada (€)</t>
        </is>
      </c>
      <c r="O1" s="1" t="inlineStr">
        <is>
          <t>Ocupación estimada (%)</t>
        </is>
      </c>
      <c r="P1" s="1" t="inlineStr">
        <is>
          <t>Ingresos brutos anuales (€)</t>
        </is>
      </c>
      <c r="Q1" s="1" t="inlineStr">
        <is>
          <t>Gastos de comunidad anuales (€)</t>
        </is>
      </c>
      <c r="R1" s="1" t="inlineStr">
        <is>
          <t>IBI anual (€)</t>
        </is>
      </c>
      <c r="S1" s="1" t="inlineStr">
        <is>
          <t>Seguro anual (€)</t>
        </is>
      </c>
      <c r="T1" s="1" t="inlineStr">
        <is>
          <t>Mantenimiento anual (€)</t>
        </is>
      </c>
      <c r="U1" s="1" t="inlineStr">
        <is>
          <t>Gestión del alquiler (%)</t>
        </is>
      </c>
      <c r="V1" s="1" t="inlineStr">
        <is>
          <t>Gastos de gestión anuales (€)</t>
        </is>
      </c>
      <c r="W1" s="1" t="inlineStr">
        <is>
          <t>Otros gastos deducibles (€)</t>
        </is>
      </c>
      <c r="X1" s="1" t="inlineStr">
        <is>
          <t>Gastos operativos anuales (€)</t>
        </is>
      </c>
      <c r="Y1" s="1" t="inlineStr">
        <is>
          <t>Ingresos netos operativos (€)</t>
        </is>
      </c>
      <c r="Z1" s="1" t="inlineStr">
        <is>
          <t>Rentabilidad bruta (%)</t>
        </is>
      </c>
      <c r="AA1" s="1" t="inlineStr">
        <is>
          <t>Rentabilidad neta (%)</t>
        </is>
      </c>
      <c r="AB1" s="1" t="inlineStr">
        <is>
          <t>Financiación (%)</t>
        </is>
      </c>
      <c r="AC1" s="1" t="inlineStr">
        <is>
          <t>Importe hipotecario (€)</t>
        </is>
      </c>
      <c r="AD1" s="1" t="inlineStr">
        <is>
          <t>Tipo de interés anual (%)</t>
        </is>
      </c>
      <c r="AE1" s="1" t="inlineStr">
        <is>
          <t>Plazo hipotecario (años)</t>
        </is>
      </c>
      <c r="AF1" s="1" t="inlineStr">
        <is>
          <t>Cuota hipotecaria mensual (€)</t>
        </is>
      </c>
      <c r="AG1" s="1" t="inlineStr">
        <is>
          <t>Servicio anual de la deuda (€)</t>
        </is>
      </c>
      <c r="AH1" s="1" t="inlineStr">
        <is>
          <t>Flujo de caja anual (€)</t>
        </is>
      </c>
      <c r="AI1" s="1" t="inlineStr">
        <is>
          <t>Aportación de capital (€)</t>
        </is>
      </c>
      <c r="AJ1" s="1" t="inlineStr">
        <is>
          <t>Rentabilidad sobre capital (%)</t>
        </is>
      </c>
      <c r="AK1" s="1" t="inlineStr">
        <is>
          <t>Viabilidad</t>
        </is>
      </c>
      <c r="AL1" s="1" t="inlineStr">
        <is>
          <t>Observaciones</t>
        </is>
      </c>
    </row>
    <row r="2" ht="31" customHeight="1">
      <c r="A2" s="2" t="inlineStr">
        <is>
          <t>INM-001</t>
        </is>
      </c>
      <c r="B2" s="3" t="inlineStr">
        <is>
          <t>Calle Mayor 12, 3ºB</t>
        </is>
      </c>
      <c r="C2" s="3" t="inlineStr">
        <is>
          <t>Madrid</t>
        </is>
      </c>
      <c r="D2" s="3" t="inlineStr">
        <is>
          <t>Madrid</t>
        </is>
      </c>
      <c r="E2" s="3" t="inlineStr">
        <is>
          <t>Piso</t>
        </is>
      </c>
      <c r="F2" s="4" t="n">
        <v>78</v>
      </c>
      <c r="G2" s="4" t="n">
        <v>2</v>
      </c>
      <c r="H2" s="3" t="inlineStr">
        <is>
          <t>9872023VK4797S0001AB</t>
        </is>
      </c>
      <c r="I2" s="5" t="n">
        <v>315000</v>
      </c>
      <c r="J2" s="6" t="n">
        <v>0.1</v>
      </c>
      <c r="K2" s="7">
        <f>IF($A2="","",$I2*$J2)</f>
        <v/>
      </c>
      <c r="L2" s="5" t="n">
        <v>20000</v>
      </c>
      <c r="M2" s="7">
        <f>IF($A2="","",$I2+$K2+$L2)</f>
        <v/>
      </c>
      <c r="N2" s="5" t="n">
        <v>1450</v>
      </c>
      <c r="O2" s="6" t="n">
        <v>0.97</v>
      </c>
      <c r="P2" s="7">
        <f>IF($A2="","",$N2*12*$O2)</f>
        <v/>
      </c>
      <c r="Q2" s="5" t="n">
        <v>1100</v>
      </c>
      <c r="R2" s="5" t="n">
        <v>620</v>
      </c>
      <c r="S2" s="5" t="n">
        <v>310</v>
      </c>
      <c r="T2" s="5" t="n">
        <v>1000</v>
      </c>
      <c r="U2" s="6" t="n">
        <v>0.08</v>
      </c>
      <c r="V2" s="7">
        <f>IF($A2="","",$P2*$U2)</f>
        <v/>
      </c>
      <c r="W2" s="5" t="n">
        <v>250</v>
      </c>
      <c r="X2" s="7">
        <f>IF($A2="","",$Q2+$R2+$S2+$T2+$V2+$W2)</f>
        <v/>
      </c>
      <c r="Y2" s="7">
        <f>IF($A2="","",$P2-$X2)</f>
        <v/>
      </c>
      <c r="Z2" s="8">
        <f>IF($A2="","",IFERROR($P2/$M2,0))</f>
        <v/>
      </c>
      <c r="AA2" s="8">
        <f>IF($A2="","",IFERROR($Y2/$M2,0))</f>
        <v/>
      </c>
      <c r="AB2" s="6" t="n">
        <v>0.65</v>
      </c>
      <c r="AC2" s="7">
        <f>IF($A2="","",$M2*$AB2)</f>
        <v/>
      </c>
      <c r="AD2" s="6" t="n">
        <v>0.0325</v>
      </c>
      <c r="AE2" s="4" t="n">
        <v>25</v>
      </c>
      <c r="AF2" s="7">
        <f>IF($A2="","",IF(OR($AE2=0,$AC2=0),0,IF($AD2=0,$AC2/($AE2*12),$AC2*($AD2/12)*(1+$AD2/12)^($AE2*12)/((1+$AD2/12)^($AE2*12)-1))))</f>
        <v/>
      </c>
      <c r="AG2" s="7">
        <f>IF($A2="","",$AF2*12)</f>
        <v/>
      </c>
      <c r="AH2" s="7">
        <f>IF($A2="","",$Y2-$AG2)</f>
        <v/>
      </c>
      <c r="AI2" s="7">
        <f>IF($A2="","",$M2-$AC2)</f>
        <v/>
      </c>
      <c r="AJ2" s="8">
        <f>IF($A2="","",IF($AI2=0,0,$AH2/$AI2))</f>
        <v/>
      </c>
      <c r="AK2" s="9">
        <f>IF($A2="","",IF(AND($AH2&gt;0,$AJ2&gt;=0.05),"VIABLE",IF($AH2&gt;0,"REVISAR","NO VIABLE")))</f>
        <v/>
      </c>
      <c r="AL2" s="3" t="inlineStr">
        <is>
          <t>Zona consolidada; revisar derramas previstas de comunidad.</t>
        </is>
      </c>
    </row>
    <row r="3" ht="31" customHeight="1">
      <c r="A3" s="2" t="inlineStr">
        <is>
          <t>INM-002</t>
        </is>
      </c>
      <c r="B3" s="3" t="inlineStr">
        <is>
          <t>Av. Diagonal 405, 2ºA</t>
        </is>
      </c>
      <c r="C3" s="3" t="inlineStr">
        <is>
          <t>Barcelona</t>
        </is>
      </c>
      <c r="D3" s="3" t="inlineStr">
        <is>
          <t>Barcelona</t>
        </is>
      </c>
      <c r="E3" s="3" t="inlineStr">
        <is>
          <t>Piso</t>
        </is>
      </c>
      <c r="F3" s="4" t="n">
        <v>82</v>
      </c>
      <c r="G3" s="4" t="n">
        <v>3</v>
      </c>
      <c r="H3" s="3" t="inlineStr">
        <is>
          <t>1234567VK4713S0001AB</t>
        </is>
      </c>
      <c r="I3" s="5" t="n">
        <v>290000</v>
      </c>
      <c r="J3" s="6" t="n">
        <v>0.12</v>
      </c>
      <c r="K3" s="10">
        <f>IF($A3="","",$I3*$J3)</f>
        <v/>
      </c>
      <c r="L3" s="5" t="n">
        <v>15000</v>
      </c>
      <c r="M3" s="10">
        <f>IF($A3="","",$I3+$K3+$L3)</f>
        <v/>
      </c>
      <c r="N3" s="5" t="n">
        <v>1400</v>
      </c>
      <c r="O3" s="6" t="n">
        <v>0.95</v>
      </c>
      <c r="P3" s="10">
        <f>IF($A3="","",$N3*12*$O3)</f>
        <v/>
      </c>
      <c r="Q3" s="5" t="n">
        <v>1250</v>
      </c>
      <c r="R3" s="5" t="n">
        <v>740</v>
      </c>
      <c r="S3" s="5" t="n">
        <v>360</v>
      </c>
      <c r="T3" s="5" t="n">
        <v>1200</v>
      </c>
      <c r="U3" s="6" t="n">
        <v>0.09</v>
      </c>
      <c r="V3" s="10">
        <f>IF($A3="","",$P3*$U3)</f>
        <v/>
      </c>
      <c r="W3" s="5" t="n">
        <v>320</v>
      </c>
      <c r="X3" s="10">
        <f>IF($A3="","",$Q3+$R3+$S3+$T3+$V3+$W3)</f>
        <v/>
      </c>
      <c r="Y3" s="10">
        <f>IF($A3="","",$P3-$X3)</f>
        <v/>
      </c>
      <c r="Z3" s="11">
        <f>IF($A3="","",IFERROR($P3/$M3,0))</f>
        <v/>
      </c>
      <c r="AA3" s="11">
        <f>IF($A3="","",IFERROR($Y3/$M3,0))</f>
        <v/>
      </c>
      <c r="AB3" s="6" t="n">
        <v>0.7</v>
      </c>
      <c r="AC3" s="10">
        <f>IF($A3="","",$M3*$AB3)</f>
        <v/>
      </c>
      <c r="AD3" s="6" t="n">
        <v>0.0365</v>
      </c>
      <c r="AE3" s="4" t="n">
        <v>30</v>
      </c>
      <c r="AF3" s="10">
        <f>IF($A3="","",IF(OR($AE3=0,$AC3=0),0,IF($AD3=0,$AC3/($AE3*12),$AC3*($AD3/12)*(1+$AD3/12)^($AE3*12)/((1+$AD3/12)^($AE3*12)-1))))</f>
        <v/>
      </c>
      <c r="AG3" s="10">
        <f>IF($A3="","",$AF3*12)</f>
        <v/>
      </c>
      <c r="AH3" s="10">
        <f>IF($A3="","",$Y3-$AG3)</f>
        <v/>
      </c>
      <c r="AI3" s="10">
        <f>IF($A3="","",$M3-$AC3)</f>
        <v/>
      </c>
      <c r="AJ3" s="11">
        <f>IF($A3="","",IF($AI3=0,0,$AH3/$AI3))</f>
        <v/>
      </c>
      <c r="AK3" s="12">
        <f>IF($A3="","",IF(AND($AH3&gt;0,$AJ3&gt;=0.05),"VIABLE",IF($AH3&gt;0,"REVISAR","NO VIABLE")))</f>
        <v/>
      </c>
      <c r="AL3" s="3" t="inlineStr">
        <is>
          <t>Demanda alta; analizar limitaciones locales del alquiler residencial.</t>
        </is>
      </c>
    </row>
    <row r="4" ht="31" customHeight="1">
      <c r="A4" s="2" t="inlineStr">
        <is>
          <t>INM-003</t>
        </is>
      </c>
      <c r="B4" s="3" t="inlineStr">
        <is>
          <t>Calle Colón 22, 4ºC</t>
        </is>
      </c>
      <c r="C4" s="3" t="inlineStr">
        <is>
          <t>Valencia</t>
        </is>
      </c>
      <c r="D4" s="3" t="inlineStr">
        <is>
          <t>Valencia</t>
        </is>
      </c>
      <c r="E4" s="3" t="inlineStr">
        <is>
          <t>Ático</t>
        </is>
      </c>
      <c r="F4" s="4" t="n">
        <v>74</v>
      </c>
      <c r="G4" s="4" t="n">
        <v>2</v>
      </c>
      <c r="H4" s="3" t="inlineStr">
        <is>
          <t>4567890YJ2746N0001CD</t>
        </is>
      </c>
      <c r="I4" s="5" t="n">
        <v>205000</v>
      </c>
      <c r="J4" s="6" t="n">
        <v>0.1</v>
      </c>
      <c r="K4" s="7">
        <f>IF($A4="","",$I4*$J4)</f>
        <v/>
      </c>
      <c r="L4" s="5" t="n">
        <v>13000</v>
      </c>
      <c r="M4" s="7">
        <f>IF($A4="","",$I4+$K4+$L4)</f>
        <v/>
      </c>
      <c r="N4" s="5" t="n">
        <v>1250</v>
      </c>
      <c r="O4" s="6" t="n">
        <v>0.96</v>
      </c>
      <c r="P4" s="7">
        <f>IF($A4="","",$N4*12*$O4)</f>
        <v/>
      </c>
      <c r="Q4" s="5" t="n">
        <v>850</v>
      </c>
      <c r="R4" s="5" t="n">
        <v>420</v>
      </c>
      <c r="S4" s="5" t="n">
        <v>260</v>
      </c>
      <c r="T4" s="5" t="n">
        <v>850</v>
      </c>
      <c r="U4" s="6" t="n">
        <v>0.07000000000000001</v>
      </c>
      <c r="V4" s="7">
        <f>IF($A4="","",$P4*$U4)</f>
        <v/>
      </c>
      <c r="W4" s="5" t="n">
        <v>220</v>
      </c>
      <c r="X4" s="7">
        <f>IF($A4="","",$Q4+$R4+$S4+$T4+$V4+$W4)</f>
        <v/>
      </c>
      <c r="Y4" s="7">
        <f>IF($A4="","",$P4-$X4)</f>
        <v/>
      </c>
      <c r="Z4" s="8">
        <f>IF($A4="","",IFERROR($P4/$M4,0))</f>
        <v/>
      </c>
      <c r="AA4" s="8">
        <f>IF($A4="","",IFERROR($Y4/$M4,0))</f>
        <v/>
      </c>
      <c r="AB4" s="6" t="n">
        <v>0.6</v>
      </c>
      <c r="AC4" s="7">
        <f>IF($A4="","",$M4*$AB4)</f>
        <v/>
      </c>
      <c r="AD4" s="6" t="n">
        <v>0.0295</v>
      </c>
      <c r="AE4" s="4" t="n">
        <v>25</v>
      </c>
      <c r="AF4" s="7">
        <f>IF($A4="","",IF(OR($AE4=0,$AC4=0),0,IF($AD4=0,$AC4/($AE4*12),$AC4*($AD4/12)*(1+$AD4/12)^($AE4*12)/((1+$AD4/12)^($AE4*12)-1))))</f>
        <v/>
      </c>
      <c r="AG4" s="7">
        <f>IF($A4="","",$AF4*12)</f>
        <v/>
      </c>
      <c r="AH4" s="7">
        <f>IF($A4="","",$Y4-$AG4)</f>
        <v/>
      </c>
      <c r="AI4" s="7">
        <f>IF($A4="","",$M4-$AC4)</f>
        <v/>
      </c>
      <c r="AJ4" s="8">
        <f>IF($A4="","",IF($AI4=0,0,$AH4/$AI4))</f>
        <v/>
      </c>
      <c r="AK4" s="9">
        <f>IF($A4="","",IF(AND($AH4&gt;0,$AJ4&gt;=0.05),"VIABLE",IF($AH4&gt;0,"REVISAR","NO VIABLE")))</f>
        <v/>
      </c>
      <c r="AL4" s="3" t="inlineStr">
        <is>
          <t>Reforma ligera de cocina y actualización de instalaciones.</t>
        </is>
      </c>
    </row>
    <row r="5" ht="31" customHeight="1">
      <c r="A5" s="2" t="inlineStr">
        <is>
          <t>INM-004</t>
        </is>
      </c>
      <c r="B5" s="3" t="inlineStr">
        <is>
          <t>Calle Sierpes 8, 1ºD</t>
        </is>
      </c>
      <c r="C5" s="3" t="inlineStr">
        <is>
          <t>Sevilla</t>
        </is>
      </c>
      <c r="D5" s="3" t="inlineStr">
        <is>
          <t>Sevilla</t>
        </is>
      </c>
      <c r="E5" s="3" t="inlineStr">
        <is>
          <t>Piso</t>
        </is>
      </c>
      <c r="F5" s="4" t="n">
        <v>92</v>
      </c>
      <c r="G5" s="4" t="n">
        <v>3</v>
      </c>
      <c r="H5" s="3" t="inlineStr">
        <is>
          <t>7890123TG3479S0001EF</t>
        </is>
      </c>
      <c r="I5" s="5" t="n">
        <v>175000</v>
      </c>
      <c r="J5" s="6" t="n">
        <v>0.1</v>
      </c>
      <c r="K5" s="10">
        <f>IF($A5="","",$I5*$J5)</f>
        <v/>
      </c>
      <c r="L5" s="5" t="n">
        <v>18500</v>
      </c>
      <c r="M5" s="10">
        <f>IF($A5="","",$I5+$K5+$L5)</f>
        <v/>
      </c>
      <c r="N5" s="5" t="n">
        <v>1450</v>
      </c>
      <c r="O5" s="6" t="n">
        <v>0.98</v>
      </c>
      <c r="P5" s="10">
        <f>IF($A5="","",$N5*12*$O5)</f>
        <v/>
      </c>
      <c r="Q5" s="5" t="n">
        <v>720</v>
      </c>
      <c r="R5" s="5" t="n">
        <v>360</v>
      </c>
      <c r="S5" s="5" t="n">
        <v>240</v>
      </c>
      <c r="T5" s="5" t="n">
        <v>700</v>
      </c>
      <c r="U5" s="6" t="n">
        <v>0.06</v>
      </c>
      <c r="V5" s="10">
        <f>IF($A5="","",$P5*$U5)</f>
        <v/>
      </c>
      <c r="W5" s="5" t="n">
        <v>180</v>
      </c>
      <c r="X5" s="10">
        <f>IF($A5="","",$Q5+$R5+$S5+$T5+$V5+$W5)</f>
        <v/>
      </c>
      <c r="Y5" s="10">
        <f>IF($A5="","",$P5-$X5)</f>
        <v/>
      </c>
      <c r="Z5" s="11">
        <f>IF($A5="","",IFERROR($P5/$M5,0))</f>
        <v/>
      </c>
      <c r="AA5" s="11">
        <f>IF($A5="","",IFERROR($Y5/$M5,0))</f>
        <v/>
      </c>
      <c r="AB5" s="6" t="n">
        <v>0.6</v>
      </c>
      <c r="AC5" s="10">
        <f>IF($A5="","",$M5*$AB5)</f>
        <v/>
      </c>
      <c r="AD5" s="6" t="n">
        <v>0.0285</v>
      </c>
      <c r="AE5" s="4" t="n">
        <v>25</v>
      </c>
      <c r="AF5" s="10">
        <f>IF($A5="","",IF(OR($AE5=0,$AC5=0),0,IF($AD5=0,$AC5/($AE5*12),$AC5*($AD5/12)*(1+$AD5/12)^($AE5*12)/((1+$AD5/12)^($AE5*12)-1))))</f>
        <v/>
      </c>
      <c r="AG5" s="10">
        <f>IF($A5="","",$AF5*12)</f>
        <v/>
      </c>
      <c r="AH5" s="10">
        <f>IF($A5="","",$Y5-$AG5)</f>
        <v/>
      </c>
      <c r="AI5" s="10">
        <f>IF($A5="","",$M5-$AC5)</f>
        <v/>
      </c>
      <c r="AJ5" s="11">
        <f>IF($A5="","",IF($AI5=0,0,$AH5/$AI5))</f>
        <v/>
      </c>
      <c r="AK5" s="12">
        <f>IF($A5="","",IF(AND($AH5&gt;0,$AJ5&gt;=0.05),"VIABLE",IF($AH5&gt;0,"REVISAR","NO VIABLE")))</f>
        <v/>
      </c>
      <c r="AL5" s="3" t="inlineStr">
        <is>
          <t>Vivienda céntrica con potencial de alquiler estable de larga duración.</t>
        </is>
      </c>
    </row>
    <row r="6" ht="31" customHeight="1">
      <c r="A6" s="2" t="inlineStr">
        <is>
          <t>INM-005</t>
        </is>
      </c>
      <c r="B6" s="3" t="inlineStr">
        <is>
          <t>Calle Larios 18, 3ºA</t>
        </is>
      </c>
      <c r="C6" s="3" t="inlineStr">
        <is>
          <t>Málaga</t>
        </is>
      </c>
      <c r="D6" s="3" t="inlineStr">
        <is>
          <t>Málaga</t>
        </is>
      </c>
      <c r="E6" s="3" t="inlineStr">
        <is>
          <t>Piso</t>
        </is>
      </c>
      <c r="F6" s="4" t="n">
        <v>88</v>
      </c>
      <c r="G6" s="4" t="n">
        <v>3</v>
      </c>
      <c r="H6" s="3" t="inlineStr">
        <is>
          <t>2345678UF6594N0001GH</t>
        </is>
      </c>
      <c r="I6" s="5" t="n">
        <v>260000</v>
      </c>
      <c r="J6" s="6" t="n">
        <v>0.11</v>
      </c>
      <c r="K6" s="7">
        <f>IF($A6="","",$I6*$J6)</f>
        <v/>
      </c>
      <c r="L6" s="5" t="n">
        <v>25000</v>
      </c>
      <c r="M6" s="7">
        <f>IF($A6="","",$I6+$K6+$L6)</f>
        <v/>
      </c>
      <c r="N6" s="5" t="n">
        <v>1450</v>
      </c>
      <c r="O6" s="6" t="n">
        <v>0.9399999999999999</v>
      </c>
      <c r="P6" s="7">
        <f>IF($A6="","",$N6*12*$O6)</f>
        <v/>
      </c>
      <c r="Q6" s="5" t="n">
        <v>1180</v>
      </c>
      <c r="R6" s="5" t="n">
        <v>610</v>
      </c>
      <c r="S6" s="5" t="n">
        <v>340</v>
      </c>
      <c r="T6" s="5" t="n">
        <v>1100</v>
      </c>
      <c r="U6" s="6" t="n">
        <v>0.09</v>
      </c>
      <c r="V6" s="7">
        <f>IF($A6="","",$P6*$U6)</f>
        <v/>
      </c>
      <c r="W6" s="5" t="n">
        <v>260</v>
      </c>
      <c r="X6" s="7">
        <f>IF($A6="","",$Q6+$R6+$S6+$T6+$V6+$W6)</f>
        <v/>
      </c>
      <c r="Y6" s="7">
        <f>IF($A6="","",$P6-$X6)</f>
        <v/>
      </c>
      <c r="Z6" s="8">
        <f>IF($A6="","",IFERROR($P6/$M6,0))</f>
        <v/>
      </c>
      <c r="AA6" s="8">
        <f>IF($A6="","",IFERROR($Y6/$M6,0))</f>
        <v/>
      </c>
      <c r="AB6" s="6" t="n">
        <v>0.75</v>
      </c>
      <c r="AC6" s="7">
        <f>IF($A6="","",$M6*$AB6)</f>
        <v/>
      </c>
      <c r="AD6" s="6" t="n">
        <v>0.0345</v>
      </c>
      <c r="AE6" s="4" t="n">
        <v>30</v>
      </c>
      <c r="AF6" s="7">
        <f>IF($A6="","",IF(OR($AE6=0,$AC6=0),0,IF($AD6=0,$AC6/($AE6*12),$AC6*($AD6/12)*(1+$AD6/12)^($AE6*12)/((1+$AD6/12)^($AE6*12)-1))))</f>
        <v/>
      </c>
      <c r="AG6" s="7">
        <f>IF($A6="","",$AF6*12)</f>
        <v/>
      </c>
      <c r="AH6" s="7">
        <f>IF($A6="","",$Y6-$AG6)</f>
        <v/>
      </c>
      <c r="AI6" s="7">
        <f>IF($A6="","",$M6-$AC6)</f>
        <v/>
      </c>
      <c r="AJ6" s="8">
        <f>IF($A6="","",IF($AI6=0,0,$AH6/$AI6))</f>
        <v/>
      </c>
      <c r="AK6" s="9">
        <f>IF($A6="","",IF(AND($AH6&gt;0,$AJ6&gt;=0.05),"VIABLE",IF($AH6&gt;0,"REVISAR","NO VIABLE")))</f>
        <v/>
      </c>
      <c r="AL6" s="3" t="inlineStr">
        <is>
          <t>Comprobar normativa autonómica y costes de acondicionamiento.</t>
        </is>
      </c>
    </row>
    <row r="7" ht="31" customHeight="1">
      <c r="A7" s="2" t="inlineStr">
        <is>
          <t>INM-006</t>
        </is>
      </c>
      <c r="B7" s="3" t="inlineStr">
        <is>
          <t>Paseo de la Independencia 31, 5ºB</t>
        </is>
      </c>
      <c r="C7" s="3" t="inlineStr">
        <is>
          <t>Zaragoza</t>
        </is>
      </c>
      <c r="D7" s="3" t="inlineStr">
        <is>
          <t>Zaragoza</t>
        </is>
      </c>
      <c r="E7" s="3" t="inlineStr">
        <is>
          <t>Piso</t>
        </is>
      </c>
      <c r="F7" s="4" t="n">
        <v>69</v>
      </c>
      <c r="G7" s="4" t="n">
        <v>2</v>
      </c>
      <c r="H7" s="3" t="inlineStr">
        <is>
          <t>3456789WN4268S0001IJ</t>
        </is>
      </c>
      <c r="I7" s="5" t="n">
        <v>155000</v>
      </c>
      <c r="J7" s="6" t="n">
        <v>0.1</v>
      </c>
      <c r="K7" s="10">
        <f>IF($A7="","",$I7*$J7)</f>
        <v/>
      </c>
      <c r="L7" s="5" t="n">
        <v>10000</v>
      </c>
      <c r="M7" s="10">
        <f>IF($A7="","",$I7+$K7+$L7)</f>
        <v/>
      </c>
      <c r="N7" s="5" t="n">
        <v>850</v>
      </c>
      <c r="O7" s="6" t="n">
        <v>0.96</v>
      </c>
      <c r="P7" s="10">
        <f>IF($A7="","",$N7*12*$O7)</f>
        <v/>
      </c>
      <c r="Q7" s="5" t="n">
        <v>640</v>
      </c>
      <c r="R7" s="5" t="n">
        <v>310</v>
      </c>
      <c r="S7" s="5" t="n">
        <v>220</v>
      </c>
      <c r="T7" s="5" t="n">
        <v>620</v>
      </c>
      <c r="U7" s="6" t="n">
        <v>0.07000000000000001</v>
      </c>
      <c r="V7" s="10">
        <f>IF($A7="","",$P7*$U7)</f>
        <v/>
      </c>
      <c r="W7" s="5" t="n">
        <v>160</v>
      </c>
      <c r="X7" s="10">
        <f>IF($A7="","",$Q7+$R7+$S7+$T7+$V7+$W7)</f>
        <v/>
      </c>
      <c r="Y7" s="10">
        <f>IF($A7="","",$P7-$X7)</f>
        <v/>
      </c>
      <c r="Z7" s="11">
        <f>IF($A7="","",IFERROR($P7/$M7,0))</f>
        <v/>
      </c>
      <c r="AA7" s="11">
        <f>IF($A7="","",IFERROR($Y7/$M7,0))</f>
        <v/>
      </c>
      <c r="AB7" s="6" t="n">
        <v>0.65</v>
      </c>
      <c r="AC7" s="10">
        <f>IF($A7="","",$M7*$AB7)</f>
        <v/>
      </c>
      <c r="AD7" s="6" t="n">
        <v>0.0315</v>
      </c>
      <c r="AE7" s="4" t="n">
        <v>25</v>
      </c>
      <c r="AF7" s="10">
        <f>IF($A7="","",IF(OR($AE7=0,$AC7=0),0,IF($AD7=0,$AC7/($AE7*12),$AC7*($AD7/12)*(1+$AD7/12)^($AE7*12)/((1+$AD7/12)^($AE7*12)-1))))</f>
        <v/>
      </c>
      <c r="AG7" s="10">
        <f>IF($A7="","",$AF7*12)</f>
        <v/>
      </c>
      <c r="AH7" s="10">
        <f>IF($A7="","",$Y7-$AG7)</f>
        <v/>
      </c>
      <c r="AI7" s="10">
        <f>IF($A7="","",$M7-$AC7)</f>
        <v/>
      </c>
      <c r="AJ7" s="11">
        <f>IF($A7="","",IF($AI7=0,0,$AH7/$AI7))</f>
        <v/>
      </c>
      <c r="AK7" s="12">
        <f>IF($A7="","",IF(AND($AH7&gt;0,$AJ7&gt;=0.05),"VIABLE",IF($AH7&gt;0,"REVISAR","NO VIABLE")))</f>
        <v/>
      </c>
      <c r="AL7" s="3" t="inlineStr">
        <is>
          <t>Edificio con ascensor; revisar estado de la fachada.</t>
        </is>
      </c>
    </row>
    <row r="8" ht="31" customHeight="1">
      <c r="A8" s="2" t="inlineStr">
        <is>
          <t>INM-007</t>
        </is>
      </c>
      <c r="B8" s="3" t="inlineStr">
        <is>
          <t>Gran Vía de Don Diego López de Haro 45, 2ºC</t>
        </is>
      </c>
      <c r="C8" s="3" t="inlineStr">
        <is>
          <t>Bilbao</t>
        </is>
      </c>
      <c r="D8" s="3" t="inlineStr">
        <is>
          <t>Bizkaia</t>
        </is>
      </c>
      <c r="E8" s="3" t="inlineStr">
        <is>
          <t>Piso</t>
        </is>
      </c>
      <c r="F8" s="4" t="n">
        <v>76</v>
      </c>
      <c r="G8" s="4" t="n">
        <v>2</v>
      </c>
      <c r="H8" s="3" t="inlineStr">
        <is>
          <t>5678901XP1582N0001KL</t>
        </is>
      </c>
      <c r="I8" s="5" t="n">
        <v>245000</v>
      </c>
      <c r="J8" s="6" t="n">
        <v>0.12</v>
      </c>
      <c r="K8" s="7">
        <f>IF($A8="","",$I8*$J8)</f>
        <v/>
      </c>
      <c r="L8" s="5" t="n">
        <v>18000</v>
      </c>
      <c r="M8" s="7">
        <f>IF($A8="","",$I8+$K8+$L8)</f>
        <v/>
      </c>
      <c r="N8" s="5" t="n">
        <v>1250</v>
      </c>
      <c r="O8" s="6" t="n">
        <v>0.95</v>
      </c>
      <c r="P8" s="7">
        <f>IF($A8="","",$N8*12*$O8)</f>
        <v/>
      </c>
      <c r="Q8" s="5" t="n">
        <v>980</v>
      </c>
      <c r="R8" s="5" t="n">
        <v>560</v>
      </c>
      <c r="S8" s="5" t="n">
        <v>300</v>
      </c>
      <c r="T8" s="5" t="n">
        <v>900</v>
      </c>
      <c r="U8" s="6" t="n">
        <v>0.08</v>
      </c>
      <c r="V8" s="7">
        <f>IF($A8="","",$P8*$U8)</f>
        <v/>
      </c>
      <c r="W8" s="5" t="n">
        <v>240</v>
      </c>
      <c r="X8" s="7">
        <f>IF($A8="","",$Q8+$R8+$S8+$T8+$V8+$W8)</f>
        <v/>
      </c>
      <c r="Y8" s="7">
        <f>IF($A8="","",$P8-$X8)</f>
        <v/>
      </c>
      <c r="Z8" s="8">
        <f>IF($A8="","",IFERROR($P8/$M8,0))</f>
        <v/>
      </c>
      <c r="AA8" s="8">
        <f>IF($A8="","",IFERROR($Y8/$M8,0))</f>
        <v/>
      </c>
      <c r="AB8" s="6" t="n">
        <v>0.7</v>
      </c>
      <c r="AC8" s="7">
        <f>IF($A8="","",$M8*$AB8)</f>
        <v/>
      </c>
      <c r="AD8" s="6" t="n">
        <v>0.0335</v>
      </c>
      <c r="AE8" s="4" t="n">
        <v>25</v>
      </c>
      <c r="AF8" s="7">
        <f>IF($A8="","",IF(OR($AE8=0,$AC8=0),0,IF($AD8=0,$AC8/($AE8*12),$AC8*($AD8/12)*(1+$AD8/12)^($AE8*12)/((1+$AD8/12)^($AE8*12)-1))))</f>
        <v/>
      </c>
      <c r="AG8" s="7">
        <f>IF($A8="","",$AF8*12)</f>
        <v/>
      </c>
      <c r="AH8" s="7">
        <f>IF($A8="","",$Y8-$AG8)</f>
        <v/>
      </c>
      <c r="AI8" s="7">
        <f>IF($A8="","",$M8-$AC8)</f>
        <v/>
      </c>
      <c r="AJ8" s="8">
        <f>IF($A8="","",IF($AI8=0,0,$AH8/$AI8))</f>
        <v/>
      </c>
      <c r="AK8" s="9">
        <f>IF($A8="","",IF(AND($AH8&gt;0,$AJ8&gt;=0.05),"VIABLE",IF($AH8&gt;0,"REVISAR","NO VIABLE")))</f>
        <v/>
      </c>
      <c r="AL8" s="3" t="inlineStr">
        <is>
          <t>Analizar eficiencia energética y posible actualización de ventanas.</t>
        </is>
      </c>
    </row>
    <row r="9" ht="31" customHeight="1">
      <c r="A9" s="2" t="inlineStr">
        <is>
          <t>INM-008</t>
        </is>
      </c>
      <c r="B9" s="3" t="inlineStr">
        <is>
          <t>Av. Maisonnave 16, 6ºB</t>
        </is>
      </c>
      <c r="C9" s="3" t="inlineStr">
        <is>
          <t>Alicante</t>
        </is>
      </c>
      <c r="D9" s="3" t="inlineStr">
        <is>
          <t>Alicante</t>
        </is>
      </c>
      <c r="E9" s="3" t="inlineStr">
        <is>
          <t>Estudio</t>
        </is>
      </c>
      <c r="F9" s="4" t="n">
        <v>58</v>
      </c>
      <c r="G9" s="4" t="n">
        <v>1</v>
      </c>
      <c r="H9" s="3" t="inlineStr">
        <is>
          <t>6789012YH3625S0001MN</t>
        </is>
      </c>
      <c r="I9" s="5" t="n">
        <v>145000</v>
      </c>
      <c r="J9" s="6" t="n">
        <v>0.1</v>
      </c>
      <c r="K9" s="10">
        <f>IF($A9="","",$I9*$J9)</f>
        <v/>
      </c>
      <c r="L9" s="5" t="n">
        <v>12000</v>
      </c>
      <c r="M9" s="10">
        <f>IF($A9="","",$I9+$K9+$L9)</f>
        <v/>
      </c>
      <c r="N9" s="5" t="n">
        <v>950</v>
      </c>
      <c r="O9" s="6" t="n">
        <v>0.98</v>
      </c>
      <c r="P9" s="10">
        <f>IF($A9="","",$N9*12*$O9)</f>
        <v/>
      </c>
      <c r="Q9" s="5" t="n">
        <v>540</v>
      </c>
      <c r="R9" s="5" t="n">
        <v>250</v>
      </c>
      <c r="S9" s="5" t="n">
        <v>190</v>
      </c>
      <c r="T9" s="5" t="n">
        <v>540</v>
      </c>
      <c r="U9" s="6" t="n">
        <v>0.06</v>
      </c>
      <c r="V9" s="10">
        <f>IF($A9="","",$P9*$U9)</f>
        <v/>
      </c>
      <c r="W9" s="5" t="n">
        <v>150</v>
      </c>
      <c r="X9" s="10">
        <f>IF($A9="","",$Q9+$R9+$S9+$T9+$V9+$W9)</f>
        <v/>
      </c>
      <c r="Y9" s="10">
        <f>IF($A9="","",$P9-$X9)</f>
        <v/>
      </c>
      <c r="Z9" s="11">
        <f>IF($A9="","",IFERROR($P9/$M9,0))</f>
        <v/>
      </c>
      <c r="AA9" s="11">
        <f>IF($A9="","",IFERROR($Y9/$M9,0))</f>
        <v/>
      </c>
      <c r="AB9" s="6" t="n">
        <v>0.6</v>
      </c>
      <c r="AC9" s="10">
        <f>IF($A9="","",$M9*$AB9)</f>
        <v/>
      </c>
      <c r="AD9" s="6" t="n">
        <v>0.03</v>
      </c>
      <c r="AE9" s="4" t="n">
        <v>20</v>
      </c>
      <c r="AF9" s="10">
        <f>IF($A9="","",IF(OR($AE9=0,$AC9=0),0,IF($AD9=0,$AC9/($AE9*12),$AC9*($AD9/12)*(1+$AD9/12)^($AE9*12)/((1+$AD9/12)^($AE9*12)-1))))</f>
        <v/>
      </c>
      <c r="AG9" s="10">
        <f>IF($A9="","",$AF9*12)</f>
        <v/>
      </c>
      <c r="AH9" s="10">
        <f>IF($A9="","",$Y9-$AG9)</f>
        <v/>
      </c>
      <c r="AI9" s="10">
        <f>IF($A9="","",$M9-$AC9)</f>
        <v/>
      </c>
      <c r="AJ9" s="11">
        <f>IF($A9="","",IF($AI9=0,0,$AH9/$AI9))</f>
        <v/>
      </c>
      <c r="AK9" s="12">
        <f>IF($A9="","",IF(AND($AH9&gt;0,$AJ9&gt;=0.05),"VIABLE",IF($AH9&gt;0,"REVISAR","NO VIABLE")))</f>
        <v/>
      </c>
      <c r="AL9" s="3" t="inlineStr">
        <is>
          <t>Inmueble compacto con buena conexión urbana y demanda residencial.</t>
        </is>
      </c>
    </row>
    <row r="10" ht="31" customHeight="1">
      <c r="A10" s="2" t="n"/>
      <c r="B10" s="3" t="n"/>
      <c r="C10" s="3" t="n"/>
      <c r="D10" s="3" t="n"/>
      <c r="E10" s="3" t="n"/>
      <c r="F10" s="4" t="n"/>
      <c r="G10" s="4" t="n"/>
      <c r="H10" s="3" t="n"/>
      <c r="I10" s="5" t="n"/>
      <c r="J10" s="6" t="n"/>
      <c r="K10" s="7">
        <f>IF($A10="","",$I10*$J10)</f>
        <v/>
      </c>
      <c r="L10" s="5" t="n"/>
      <c r="M10" s="7">
        <f>IF($A10="","",$I10+$K10+$L10)</f>
        <v/>
      </c>
      <c r="N10" s="5" t="n"/>
      <c r="O10" s="6" t="n"/>
      <c r="P10" s="7">
        <f>IF($A10="","",$N10*12*$O10)</f>
        <v/>
      </c>
      <c r="Q10" s="5" t="n"/>
      <c r="R10" s="5" t="n"/>
      <c r="S10" s="5" t="n"/>
      <c r="T10" s="5" t="n"/>
      <c r="U10" s="6" t="n"/>
      <c r="V10" s="7">
        <f>IF($A10="","",$P10*$U10)</f>
        <v/>
      </c>
      <c r="W10" s="5" t="n"/>
      <c r="X10" s="7">
        <f>IF($A10="","",$Q10+$R10+$S10+$T10+$V10+$W10)</f>
        <v/>
      </c>
      <c r="Y10" s="7">
        <f>IF($A10="","",$P10-$X10)</f>
        <v/>
      </c>
      <c r="Z10" s="8">
        <f>IF($A10="","",IFERROR($P10/$M10,0))</f>
        <v/>
      </c>
      <c r="AA10" s="8">
        <f>IF($A10="","",IFERROR($Y10/$M10,0))</f>
        <v/>
      </c>
      <c r="AB10" s="6" t="n"/>
      <c r="AC10" s="7">
        <f>IF($A10="","",$M10*$AB10)</f>
        <v/>
      </c>
      <c r="AD10" s="6" t="n"/>
      <c r="AE10" s="4" t="n"/>
      <c r="AF10" s="7">
        <f>IF($A10="","",IF(OR($AE10=0,$AC10=0),0,IF($AD10=0,$AC10/($AE10*12),$AC10*($AD10/12)*(1+$AD10/12)^($AE10*12)/((1+$AD10/12)^($AE10*12)-1))))</f>
        <v/>
      </c>
      <c r="AG10" s="7">
        <f>IF($A10="","",$AF10*12)</f>
        <v/>
      </c>
      <c r="AH10" s="7">
        <f>IF($A10="","",$Y10-$AG10)</f>
        <v/>
      </c>
      <c r="AI10" s="7">
        <f>IF($A10="","",$M10-$AC10)</f>
        <v/>
      </c>
      <c r="AJ10" s="8">
        <f>IF($A10="","",IF($AI10=0,0,$AH10/$AI10))</f>
        <v/>
      </c>
      <c r="AK10" s="9">
        <f>IF($A10="","",IF(AND($AH10&gt;0,$AJ10&gt;=0.05),"VIABLE",IF($AH10&gt;0,"REVISAR","NO VIABLE")))</f>
        <v/>
      </c>
      <c r="AL10" s="3" t="n"/>
    </row>
    <row r="11" ht="31" customHeight="1">
      <c r="A11" s="2" t="n"/>
      <c r="B11" s="3" t="n"/>
      <c r="C11" s="3" t="n"/>
      <c r="D11" s="3" t="n"/>
      <c r="E11" s="3" t="n"/>
      <c r="F11" s="4" t="n"/>
      <c r="G11" s="4" t="n"/>
      <c r="H11" s="3" t="n"/>
      <c r="I11" s="5" t="n"/>
      <c r="J11" s="6" t="n"/>
      <c r="K11" s="10">
        <f>IF($A11="","",$I11*$J11)</f>
        <v/>
      </c>
      <c r="L11" s="5" t="n"/>
      <c r="M11" s="10">
        <f>IF($A11="","",$I11+$K11+$L11)</f>
        <v/>
      </c>
      <c r="N11" s="5" t="n"/>
      <c r="O11" s="6" t="n"/>
      <c r="P11" s="10">
        <f>IF($A11="","",$N11*12*$O11)</f>
        <v/>
      </c>
      <c r="Q11" s="5" t="n"/>
      <c r="R11" s="5" t="n"/>
      <c r="S11" s="5" t="n"/>
      <c r="T11" s="5" t="n"/>
      <c r="U11" s="6" t="n"/>
      <c r="V11" s="10">
        <f>IF($A11="","",$P11*$U11)</f>
        <v/>
      </c>
      <c r="W11" s="5" t="n"/>
      <c r="X11" s="10">
        <f>IF($A11="","",$Q11+$R11+$S11+$T11+$V11+$W11)</f>
        <v/>
      </c>
      <c r="Y11" s="10">
        <f>IF($A11="","",$P11-$X11)</f>
        <v/>
      </c>
      <c r="Z11" s="11">
        <f>IF($A11="","",IFERROR($P11/$M11,0))</f>
        <v/>
      </c>
      <c r="AA11" s="11">
        <f>IF($A11="","",IFERROR($Y11/$M11,0))</f>
        <v/>
      </c>
      <c r="AB11" s="6" t="n"/>
      <c r="AC11" s="10">
        <f>IF($A11="","",$M11*$AB11)</f>
        <v/>
      </c>
      <c r="AD11" s="6" t="n"/>
      <c r="AE11" s="4" t="n"/>
      <c r="AF11" s="10">
        <f>IF($A11="","",IF(OR($AE11=0,$AC11=0),0,IF($AD11=0,$AC11/($AE11*12),$AC11*($AD11/12)*(1+$AD11/12)^($AE11*12)/((1+$AD11/12)^($AE11*12)-1))))</f>
        <v/>
      </c>
      <c r="AG11" s="10">
        <f>IF($A11="","",$AF11*12)</f>
        <v/>
      </c>
      <c r="AH11" s="10">
        <f>IF($A11="","",$Y11-$AG11)</f>
        <v/>
      </c>
      <c r="AI11" s="10">
        <f>IF($A11="","",$M11-$AC11)</f>
        <v/>
      </c>
      <c r="AJ11" s="11">
        <f>IF($A11="","",IF($AI11=0,0,$AH11/$AI11))</f>
        <v/>
      </c>
      <c r="AK11" s="12">
        <f>IF($A11="","",IF(AND($AH11&gt;0,$AJ11&gt;=0.05),"VIABLE",IF($AH11&gt;0,"REVISAR","NO VIABLE")))</f>
        <v/>
      </c>
      <c r="AL11" s="3" t="n"/>
    </row>
    <row r="12" ht="31" customHeight="1">
      <c r="A12" s="2" t="n"/>
      <c r="B12" s="3" t="n"/>
      <c r="C12" s="3" t="n"/>
      <c r="D12" s="3" t="n"/>
      <c r="E12" s="3" t="n"/>
      <c r="F12" s="4" t="n"/>
      <c r="G12" s="4" t="n"/>
      <c r="H12" s="3" t="n"/>
      <c r="I12" s="5" t="n"/>
      <c r="J12" s="6" t="n"/>
      <c r="K12" s="7">
        <f>IF($A12="","",$I12*$J12)</f>
        <v/>
      </c>
      <c r="L12" s="5" t="n"/>
      <c r="M12" s="7">
        <f>IF($A12="","",$I12+$K12+$L12)</f>
        <v/>
      </c>
      <c r="N12" s="5" t="n"/>
      <c r="O12" s="6" t="n"/>
      <c r="P12" s="7">
        <f>IF($A12="","",$N12*12*$O12)</f>
        <v/>
      </c>
      <c r="Q12" s="5" t="n"/>
      <c r="R12" s="5" t="n"/>
      <c r="S12" s="5" t="n"/>
      <c r="T12" s="5" t="n"/>
      <c r="U12" s="6" t="n"/>
      <c r="V12" s="7">
        <f>IF($A12="","",$P12*$U12)</f>
        <v/>
      </c>
      <c r="W12" s="5" t="n"/>
      <c r="X12" s="7">
        <f>IF($A12="","",$Q12+$R12+$S12+$T12+$V12+$W12)</f>
        <v/>
      </c>
      <c r="Y12" s="7">
        <f>IF($A12="","",$P12-$X12)</f>
        <v/>
      </c>
      <c r="Z12" s="8">
        <f>IF($A12="","",IFERROR($P12/$M12,0))</f>
        <v/>
      </c>
      <c r="AA12" s="8">
        <f>IF($A12="","",IFERROR($Y12/$M12,0))</f>
        <v/>
      </c>
      <c r="AB12" s="6" t="n"/>
      <c r="AC12" s="7">
        <f>IF($A12="","",$M12*$AB12)</f>
        <v/>
      </c>
      <c r="AD12" s="6" t="n"/>
      <c r="AE12" s="4" t="n"/>
      <c r="AF12" s="7">
        <f>IF($A12="","",IF(OR($AE12=0,$AC12=0),0,IF($AD12=0,$AC12/($AE12*12),$AC12*($AD12/12)*(1+$AD12/12)^($AE12*12)/((1+$AD12/12)^($AE12*12)-1))))</f>
        <v/>
      </c>
      <c r="AG12" s="7">
        <f>IF($A12="","",$AF12*12)</f>
        <v/>
      </c>
      <c r="AH12" s="7">
        <f>IF($A12="","",$Y12-$AG12)</f>
        <v/>
      </c>
      <c r="AI12" s="7">
        <f>IF($A12="","",$M12-$AC12)</f>
        <v/>
      </c>
      <c r="AJ12" s="8">
        <f>IF($A12="","",IF($AI12=0,0,$AH12/$AI12))</f>
        <v/>
      </c>
      <c r="AK12" s="9">
        <f>IF($A12="","",IF(AND($AH12&gt;0,$AJ12&gt;=0.05),"VIABLE",IF($AH12&gt;0,"REVISAR","NO VIABLE")))</f>
        <v/>
      </c>
      <c r="AL12" s="3" t="n"/>
    </row>
    <row r="13" ht="31" customHeight="1">
      <c r="A13" s="2" t="n"/>
      <c r="B13" s="3" t="n"/>
      <c r="C13" s="3" t="n"/>
      <c r="D13" s="3" t="n"/>
      <c r="E13" s="3" t="n"/>
      <c r="F13" s="4" t="n"/>
      <c r="G13" s="4" t="n"/>
      <c r="H13" s="3" t="n"/>
      <c r="I13" s="5" t="n"/>
      <c r="J13" s="6" t="n"/>
      <c r="K13" s="10">
        <f>IF($A13="","",$I13*$J13)</f>
        <v/>
      </c>
      <c r="L13" s="5" t="n"/>
      <c r="M13" s="10">
        <f>IF($A13="","",$I13+$K13+$L13)</f>
        <v/>
      </c>
      <c r="N13" s="5" t="n"/>
      <c r="O13" s="6" t="n"/>
      <c r="P13" s="10">
        <f>IF($A13="","",$N13*12*$O13)</f>
        <v/>
      </c>
      <c r="Q13" s="5" t="n"/>
      <c r="R13" s="5" t="n"/>
      <c r="S13" s="5" t="n"/>
      <c r="T13" s="5" t="n"/>
      <c r="U13" s="6" t="n"/>
      <c r="V13" s="10">
        <f>IF($A13="","",$P13*$U13)</f>
        <v/>
      </c>
      <c r="W13" s="5" t="n"/>
      <c r="X13" s="10">
        <f>IF($A13="","",$Q13+$R13+$S13+$T13+$V13+$W13)</f>
        <v/>
      </c>
      <c r="Y13" s="10">
        <f>IF($A13="","",$P13-$X13)</f>
        <v/>
      </c>
      <c r="Z13" s="11">
        <f>IF($A13="","",IFERROR($P13/$M13,0))</f>
        <v/>
      </c>
      <c r="AA13" s="11">
        <f>IF($A13="","",IFERROR($Y13/$M13,0))</f>
        <v/>
      </c>
      <c r="AB13" s="6" t="n"/>
      <c r="AC13" s="10">
        <f>IF($A13="","",$M13*$AB13)</f>
        <v/>
      </c>
      <c r="AD13" s="6" t="n"/>
      <c r="AE13" s="4" t="n"/>
      <c r="AF13" s="10">
        <f>IF($A13="","",IF(OR($AE13=0,$AC13=0),0,IF($AD13=0,$AC13/($AE13*12),$AC13*($AD13/12)*(1+$AD13/12)^($AE13*12)/((1+$AD13/12)^($AE13*12)-1))))</f>
        <v/>
      </c>
      <c r="AG13" s="10">
        <f>IF($A13="","",$AF13*12)</f>
        <v/>
      </c>
      <c r="AH13" s="10">
        <f>IF($A13="","",$Y13-$AG13)</f>
        <v/>
      </c>
      <c r="AI13" s="10">
        <f>IF($A13="","",$M13-$AC13)</f>
        <v/>
      </c>
      <c r="AJ13" s="11">
        <f>IF($A13="","",IF($AI13=0,0,$AH13/$AI13))</f>
        <v/>
      </c>
      <c r="AK13" s="12">
        <f>IF($A13="","",IF(AND($AH13&gt;0,$AJ13&gt;=0.05),"VIABLE",IF($AH13&gt;0,"REVISAR","NO VIABLE")))</f>
        <v/>
      </c>
      <c r="AL13" s="3" t="n"/>
    </row>
    <row r="14" ht="31" customHeight="1">
      <c r="A14" s="2" t="n"/>
      <c r="B14" s="3" t="n"/>
      <c r="C14" s="3" t="n"/>
      <c r="D14" s="3" t="n"/>
      <c r="E14" s="3" t="n"/>
      <c r="F14" s="4" t="n"/>
      <c r="G14" s="4" t="n"/>
      <c r="H14" s="3" t="n"/>
      <c r="I14" s="5" t="n"/>
      <c r="J14" s="6" t="n"/>
      <c r="K14" s="7">
        <f>IF($A14="","",$I14*$J14)</f>
        <v/>
      </c>
      <c r="L14" s="5" t="n"/>
      <c r="M14" s="7">
        <f>IF($A14="","",$I14+$K14+$L14)</f>
        <v/>
      </c>
      <c r="N14" s="5" t="n"/>
      <c r="O14" s="6" t="n"/>
      <c r="P14" s="7">
        <f>IF($A14="","",$N14*12*$O14)</f>
        <v/>
      </c>
      <c r="Q14" s="5" t="n"/>
      <c r="R14" s="5" t="n"/>
      <c r="S14" s="5" t="n"/>
      <c r="T14" s="5" t="n"/>
      <c r="U14" s="6" t="n"/>
      <c r="V14" s="7">
        <f>IF($A14="","",$P14*$U14)</f>
        <v/>
      </c>
      <c r="W14" s="5" t="n"/>
      <c r="X14" s="7">
        <f>IF($A14="","",$Q14+$R14+$S14+$T14+$V14+$W14)</f>
        <v/>
      </c>
      <c r="Y14" s="7">
        <f>IF($A14="","",$P14-$X14)</f>
        <v/>
      </c>
      <c r="Z14" s="8">
        <f>IF($A14="","",IFERROR($P14/$M14,0))</f>
        <v/>
      </c>
      <c r="AA14" s="8">
        <f>IF($A14="","",IFERROR($Y14/$M14,0))</f>
        <v/>
      </c>
      <c r="AB14" s="6" t="n"/>
      <c r="AC14" s="7">
        <f>IF($A14="","",$M14*$AB14)</f>
        <v/>
      </c>
      <c r="AD14" s="6" t="n"/>
      <c r="AE14" s="4" t="n"/>
      <c r="AF14" s="7">
        <f>IF($A14="","",IF(OR($AE14=0,$AC14=0),0,IF($AD14=0,$AC14/($AE14*12),$AC14*($AD14/12)*(1+$AD14/12)^($AE14*12)/((1+$AD14/12)^($AE14*12)-1))))</f>
        <v/>
      </c>
      <c r="AG14" s="7">
        <f>IF($A14="","",$AF14*12)</f>
        <v/>
      </c>
      <c r="AH14" s="7">
        <f>IF($A14="","",$Y14-$AG14)</f>
        <v/>
      </c>
      <c r="AI14" s="7">
        <f>IF($A14="","",$M14-$AC14)</f>
        <v/>
      </c>
      <c r="AJ14" s="8">
        <f>IF($A14="","",IF($AI14=0,0,$AH14/$AI14))</f>
        <v/>
      </c>
      <c r="AK14" s="9">
        <f>IF($A14="","",IF(AND($AH14&gt;0,$AJ14&gt;=0.05),"VIABLE",IF($AH14&gt;0,"REVISAR","NO VIABLE")))</f>
        <v/>
      </c>
      <c r="AL14" s="3" t="n"/>
    </row>
    <row r="15" ht="31" customHeight="1">
      <c r="A15" s="2" t="n"/>
      <c r="B15" s="3" t="n"/>
      <c r="C15" s="3" t="n"/>
      <c r="D15" s="3" t="n"/>
      <c r="E15" s="3" t="n"/>
      <c r="F15" s="4" t="n"/>
      <c r="G15" s="4" t="n"/>
      <c r="H15" s="3" t="n"/>
      <c r="I15" s="5" t="n"/>
      <c r="J15" s="6" t="n"/>
      <c r="K15" s="10">
        <f>IF($A15="","",$I15*$J15)</f>
        <v/>
      </c>
      <c r="L15" s="5" t="n"/>
      <c r="M15" s="10">
        <f>IF($A15="","",$I15+$K15+$L15)</f>
        <v/>
      </c>
      <c r="N15" s="5" t="n"/>
      <c r="O15" s="6" t="n"/>
      <c r="P15" s="10">
        <f>IF($A15="","",$N15*12*$O15)</f>
        <v/>
      </c>
      <c r="Q15" s="5" t="n"/>
      <c r="R15" s="5" t="n"/>
      <c r="S15" s="5" t="n"/>
      <c r="T15" s="5" t="n"/>
      <c r="U15" s="6" t="n"/>
      <c r="V15" s="10">
        <f>IF($A15="","",$P15*$U15)</f>
        <v/>
      </c>
      <c r="W15" s="5" t="n"/>
      <c r="X15" s="10">
        <f>IF($A15="","",$Q15+$R15+$S15+$T15+$V15+$W15)</f>
        <v/>
      </c>
      <c r="Y15" s="10">
        <f>IF($A15="","",$P15-$X15)</f>
        <v/>
      </c>
      <c r="Z15" s="11">
        <f>IF($A15="","",IFERROR($P15/$M15,0))</f>
        <v/>
      </c>
      <c r="AA15" s="11">
        <f>IF($A15="","",IFERROR($Y15/$M15,0))</f>
        <v/>
      </c>
      <c r="AB15" s="6" t="n"/>
      <c r="AC15" s="10">
        <f>IF($A15="","",$M15*$AB15)</f>
        <v/>
      </c>
      <c r="AD15" s="6" t="n"/>
      <c r="AE15" s="4" t="n"/>
      <c r="AF15" s="10">
        <f>IF($A15="","",IF(OR($AE15=0,$AC15=0),0,IF($AD15=0,$AC15/($AE15*12),$AC15*($AD15/12)*(1+$AD15/12)^($AE15*12)/((1+$AD15/12)^($AE15*12)-1))))</f>
        <v/>
      </c>
      <c r="AG15" s="10">
        <f>IF($A15="","",$AF15*12)</f>
        <v/>
      </c>
      <c r="AH15" s="10">
        <f>IF($A15="","",$Y15-$AG15)</f>
        <v/>
      </c>
      <c r="AI15" s="10">
        <f>IF($A15="","",$M15-$AC15)</f>
        <v/>
      </c>
      <c r="AJ15" s="11">
        <f>IF($A15="","",IF($AI15=0,0,$AH15/$AI15))</f>
        <v/>
      </c>
      <c r="AK15" s="12">
        <f>IF($A15="","",IF(AND($AH15&gt;0,$AJ15&gt;=0.05),"VIABLE",IF($AH15&gt;0,"REVISAR","NO VIABLE")))</f>
        <v/>
      </c>
      <c r="AL15" s="3" t="n"/>
    </row>
    <row r="16" ht="31" customHeight="1">
      <c r="A16" s="2" t="n"/>
      <c r="B16" s="3" t="n"/>
      <c r="C16" s="3" t="n"/>
      <c r="D16" s="3" t="n"/>
      <c r="E16" s="3" t="n"/>
      <c r="F16" s="4" t="n"/>
      <c r="G16" s="4" t="n"/>
      <c r="H16" s="3" t="n"/>
      <c r="I16" s="5" t="n"/>
      <c r="J16" s="6" t="n"/>
      <c r="K16" s="7">
        <f>IF($A16="","",$I16*$J16)</f>
        <v/>
      </c>
      <c r="L16" s="5" t="n"/>
      <c r="M16" s="7">
        <f>IF($A16="","",$I16+$K16+$L16)</f>
        <v/>
      </c>
      <c r="N16" s="5" t="n"/>
      <c r="O16" s="6" t="n"/>
      <c r="P16" s="7">
        <f>IF($A16="","",$N16*12*$O16)</f>
        <v/>
      </c>
      <c r="Q16" s="5" t="n"/>
      <c r="R16" s="5" t="n"/>
      <c r="S16" s="5" t="n"/>
      <c r="T16" s="5" t="n"/>
      <c r="U16" s="6" t="n"/>
      <c r="V16" s="7">
        <f>IF($A16="","",$P16*$U16)</f>
        <v/>
      </c>
      <c r="W16" s="5" t="n"/>
      <c r="X16" s="7">
        <f>IF($A16="","",$Q16+$R16+$S16+$T16+$V16+$W16)</f>
        <v/>
      </c>
      <c r="Y16" s="7">
        <f>IF($A16="","",$P16-$X16)</f>
        <v/>
      </c>
      <c r="Z16" s="8">
        <f>IF($A16="","",IFERROR($P16/$M16,0))</f>
        <v/>
      </c>
      <c r="AA16" s="8">
        <f>IF($A16="","",IFERROR($Y16/$M16,0))</f>
        <v/>
      </c>
      <c r="AB16" s="6" t="n"/>
      <c r="AC16" s="7">
        <f>IF($A16="","",$M16*$AB16)</f>
        <v/>
      </c>
      <c r="AD16" s="6" t="n"/>
      <c r="AE16" s="4" t="n"/>
      <c r="AF16" s="7">
        <f>IF($A16="","",IF(OR($AE16=0,$AC16=0),0,IF($AD16=0,$AC16/($AE16*12),$AC16*($AD16/12)*(1+$AD16/12)^($AE16*12)/((1+$AD16/12)^($AE16*12)-1))))</f>
        <v/>
      </c>
      <c r="AG16" s="7">
        <f>IF($A16="","",$AF16*12)</f>
        <v/>
      </c>
      <c r="AH16" s="7">
        <f>IF($A16="","",$Y16-$AG16)</f>
        <v/>
      </c>
      <c r="AI16" s="7">
        <f>IF($A16="","",$M16-$AC16)</f>
        <v/>
      </c>
      <c r="AJ16" s="8">
        <f>IF($A16="","",IF($AI16=0,0,$AH16/$AI16))</f>
        <v/>
      </c>
      <c r="AK16" s="9">
        <f>IF($A16="","",IF(AND($AH16&gt;0,$AJ16&gt;=0.05),"VIABLE",IF($AH16&gt;0,"REVISAR","NO VIABLE")))</f>
        <v/>
      </c>
      <c r="AL16" s="3" t="n"/>
    </row>
    <row r="17" ht="31" customHeight="1">
      <c r="A17" s="2" t="n"/>
      <c r="B17" s="3" t="n"/>
      <c r="C17" s="3" t="n"/>
      <c r="D17" s="3" t="n"/>
      <c r="E17" s="3" t="n"/>
      <c r="F17" s="4" t="n"/>
      <c r="G17" s="4" t="n"/>
      <c r="H17" s="3" t="n"/>
      <c r="I17" s="5" t="n"/>
      <c r="J17" s="6" t="n"/>
      <c r="K17" s="10">
        <f>IF($A17="","",$I17*$J17)</f>
        <v/>
      </c>
      <c r="L17" s="5" t="n"/>
      <c r="M17" s="10">
        <f>IF($A17="","",$I17+$K17+$L17)</f>
        <v/>
      </c>
      <c r="N17" s="5" t="n"/>
      <c r="O17" s="6" t="n"/>
      <c r="P17" s="10">
        <f>IF($A17="","",$N17*12*$O17)</f>
        <v/>
      </c>
      <c r="Q17" s="5" t="n"/>
      <c r="R17" s="5" t="n"/>
      <c r="S17" s="5" t="n"/>
      <c r="T17" s="5" t="n"/>
      <c r="U17" s="6" t="n"/>
      <c r="V17" s="10">
        <f>IF($A17="","",$P17*$U17)</f>
        <v/>
      </c>
      <c r="W17" s="5" t="n"/>
      <c r="X17" s="10">
        <f>IF($A17="","",$Q17+$R17+$S17+$T17+$V17+$W17)</f>
        <v/>
      </c>
      <c r="Y17" s="10">
        <f>IF($A17="","",$P17-$X17)</f>
        <v/>
      </c>
      <c r="Z17" s="11">
        <f>IF($A17="","",IFERROR($P17/$M17,0))</f>
        <v/>
      </c>
      <c r="AA17" s="11">
        <f>IF($A17="","",IFERROR($Y17/$M17,0))</f>
        <v/>
      </c>
      <c r="AB17" s="6" t="n"/>
      <c r="AC17" s="10">
        <f>IF($A17="","",$M17*$AB17)</f>
        <v/>
      </c>
      <c r="AD17" s="6" t="n"/>
      <c r="AE17" s="4" t="n"/>
      <c r="AF17" s="10">
        <f>IF($A17="","",IF(OR($AE17=0,$AC17=0),0,IF($AD17=0,$AC17/($AE17*12),$AC17*($AD17/12)*(1+$AD17/12)^($AE17*12)/((1+$AD17/12)^($AE17*12)-1))))</f>
        <v/>
      </c>
      <c r="AG17" s="10">
        <f>IF($A17="","",$AF17*12)</f>
        <v/>
      </c>
      <c r="AH17" s="10">
        <f>IF($A17="","",$Y17-$AG17)</f>
        <v/>
      </c>
      <c r="AI17" s="10">
        <f>IF($A17="","",$M17-$AC17)</f>
        <v/>
      </c>
      <c r="AJ17" s="11">
        <f>IF($A17="","",IF($AI17=0,0,$AH17/$AI17))</f>
        <v/>
      </c>
      <c r="AK17" s="12">
        <f>IF($A17="","",IF(AND($AH17&gt;0,$AJ17&gt;=0.05),"VIABLE",IF($AH17&gt;0,"REVISAR","NO VIABLE")))</f>
        <v/>
      </c>
      <c r="AL17" s="3" t="n"/>
    </row>
    <row r="18" ht="31" customHeight="1">
      <c r="A18" s="2" t="n"/>
      <c r="B18" s="3" t="n"/>
      <c r="C18" s="3" t="n"/>
      <c r="D18" s="3" t="n"/>
      <c r="E18" s="3" t="n"/>
      <c r="F18" s="4" t="n"/>
      <c r="G18" s="4" t="n"/>
      <c r="H18" s="3" t="n"/>
      <c r="I18" s="5" t="n"/>
      <c r="J18" s="6" t="n"/>
      <c r="K18" s="7">
        <f>IF($A18="","",$I18*$J18)</f>
        <v/>
      </c>
      <c r="L18" s="5" t="n"/>
      <c r="M18" s="7">
        <f>IF($A18="","",$I18+$K18+$L18)</f>
        <v/>
      </c>
      <c r="N18" s="5" t="n"/>
      <c r="O18" s="6" t="n"/>
      <c r="P18" s="7">
        <f>IF($A18="","",$N18*12*$O18)</f>
        <v/>
      </c>
      <c r="Q18" s="5" t="n"/>
      <c r="R18" s="5" t="n"/>
      <c r="S18" s="5" t="n"/>
      <c r="T18" s="5" t="n"/>
      <c r="U18" s="6" t="n"/>
      <c r="V18" s="7">
        <f>IF($A18="","",$P18*$U18)</f>
        <v/>
      </c>
      <c r="W18" s="5" t="n"/>
      <c r="X18" s="7">
        <f>IF($A18="","",$Q18+$R18+$S18+$T18+$V18+$W18)</f>
        <v/>
      </c>
      <c r="Y18" s="7">
        <f>IF($A18="","",$P18-$X18)</f>
        <v/>
      </c>
      <c r="Z18" s="8">
        <f>IF($A18="","",IFERROR($P18/$M18,0))</f>
        <v/>
      </c>
      <c r="AA18" s="8">
        <f>IF($A18="","",IFERROR($Y18/$M18,0))</f>
        <v/>
      </c>
      <c r="AB18" s="6" t="n"/>
      <c r="AC18" s="7">
        <f>IF($A18="","",$M18*$AB18)</f>
        <v/>
      </c>
      <c r="AD18" s="6" t="n"/>
      <c r="AE18" s="4" t="n"/>
      <c r="AF18" s="7">
        <f>IF($A18="","",IF(OR($AE18=0,$AC18=0),0,IF($AD18=0,$AC18/($AE18*12),$AC18*($AD18/12)*(1+$AD18/12)^($AE18*12)/((1+$AD18/12)^($AE18*12)-1))))</f>
        <v/>
      </c>
      <c r="AG18" s="7">
        <f>IF($A18="","",$AF18*12)</f>
        <v/>
      </c>
      <c r="AH18" s="7">
        <f>IF($A18="","",$Y18-$AG18)</f>
        <v/>
      </c>
      <c r="AI18" s="7">
        <f>IF($A18="","",$M18-$AC18)</f>
        <v/>
      </c>
      <c r="AJ18" s="8">
        <f>IF($A18="","",IF($AI18=0,0,$AH18/$AI18))</f>
        <v/>
      </c>
      <c r="AK18" s="9">
        <f>IF($A18="","",IF(AND($AH18&gt;0,$AJ18&gt;=0.05),"VIABLE",IF($AH18&gt;0,"REVISAR","NO VIABLE")))</f>
        <v/>
      </c>
      <c r="AL18" s="3" t="n"/>
    </row>
    <row r="19" ht="31" customHeight="1">
      <c r="A19" s="2" t="n"/>
      <c r="B19" s="3" t="n"/>
      <c r="C19" s="3" t="n"/>
      <c r="D19" s="3" t="n"/>
      <c r="E19" s="3" t="n"/>
      <c r="F19" s="4" t="n"/>
      <c r="G19" s="4" t="n"/>
      <c r="H19" s="3" t="n"/>
      <c r="I19" s="5" t="n"/>
      <c r="J19" s="6" t="n"/>
      <c r="K19" s="10">
        <f>IF($A19="","",$I19*$J19)</f>
        <v/>
      </c>
      <c r="L19" s="5" t="n"/>
      <c r="M19" s="10">
        <f>IF($A19="","",$I19+$K19+$L19)</f>
        <v/>
      </c>
      <c r="N19" s="5" t="n"/>
      <c r="O19" s="6" t="n"/>
      <c r="P19" s="10">
        <f>IF($A19="","",$N19*12*$O19)</f>
        <v/>
      </c>
      <c r="Q19" s="5" t="n"/>
      <c r="R19" s="5" t="n"/>
      <c r="S19" s="5" t="n"/>
      <c r="T19" s="5" t="n"/>
      <c r="U19" s="6" t="n"/>
      <c r="V19" s="10">
        <f>IF($A19="","",$P19*$U19)</f>
        <v/>
      </c>
      <c r="W19" s="5" t="n"/>
      <c r="X19" s="10">
        <f>IF($A19="","",$Q19+$R19+$S19+$T19+$V19+$W19)</f>
        <v/>
      </c>
      <c r="Y19" s="10">
        <f>IF($A19="","",$P19-$X19)</f>
        <v/>
      </c>
      <c r="Z19" s="11">
        <f>IF($A19="","",IFERROR($P19/$M19,0))</f>
        <v/>
      </c>
      <c r="AA19" s="11">
        <f>IF($A19="","",IFERROR($Y19/$M19,0))</f>
        <v/>
      </c>
      <c r="AB19" s="6" t="n"/>
      <c r="AC19" s="10">
        <f>IF($A19="","",$M19*$AB19)</f>
        <v/>
      </c>
      <c r="AD19" s="6" t="n"/>
      <c r="AE19" s="4" t="n"/>
      <c r="AF19" s="10">
        <f>IF($A19="","",IF(OR($AE19=0,$AC19=0),0,IF($AD19=0,$AC19/($AE19*12),$AC19*($AD19/12)*(1+$AD19/12)^($AE19*12)/((1+$AD19/12)^($AE19*12)-1))))</f>
        <v/>
      </c>
      <c r="AG19" s="10">
        <f>IF($A19="","",$AF19*12)</f>
        <v/>
      </c>
      <c r="AH19" s="10">
        <f>IF($A19="","",$Y19-$AG19)</f>
        <v/>
      </c>
      <c r="AI19" s="10">
        <f>IF($A19="","",$M19-$AC19)</f>
        <v/>
      </c>
      <c r="AJ19" s="11">
        <f>IF($A19="","",IF($AI19=0,0,$AH19/$AI19))</f>
        <v/>
      </c>
      <c r="AK19" s="12">
        <f>IF($A19="","",IF(AND($AH19&gt;0,$AJ19&gt;=0.05),"VIABLE",IF($AH19&gt;0,"REVISAR","NO VIABLE")))</f>
        <v/>
      </c>
      <c r="AL19" s="3" t="n"/>
    </row>
    <row r="20" ht="31" customHeight="1">
      <c r="A20" s="2" t="n"/>
      <c r="B20" s="3" t="n"/>
      <c r="C20" s="3" t="n"/>
      <c r="D20" s="3" t="n"/>
      <c r="E20" s="3" t="n"/>
      <c r="F20" s="4" t="n"/>
      <c r="G20" s="4" t="n"/>
      <c r="H20" s="3" t="n"/>
      <c r="I20" s="5" t="n"/>
      <c r="J20" s="6" t="n"/>
      <c r="K20" s="7">
        <f>IF($A20="","",$I20*$J20)</f>
        <v/>
      </c>
      <c r="L20" s="5" t="n"/>
      <c r="M20" s="7">
        <f>IF($A20="","",$I20+$K20+$L20)</f>
        <v/>
      </c>
      <c r="N20" s="5" t="n"/>
      <c r="O20" s="6" t="n"/>
      <c r="P20" s="7">
        <f>IF($A20="","",$N20*12*$O20)</f>
        <v/>
      </c>
      <c r="Q20" s="5" t="n"/>
      <c r="R20" s="5" t="n"/>
      <c r="S20" s="5" t="n"/>
      <c r="T20" s="5" t="n"/>
      <c r="U20" s="6" t="n"/>
      <c r="V20" s="7">
        <f>IF($A20="","",$P20*$U20)</f>
        <v/>
      </c>
      <c r="W20" s="5" t="n"/>
      <c r="X20" s="7">
        <f>IF($A20="","",$Q20+$R20+$S20+$T20+$V20+$W20)</f>
        <v/>
      </c>
      <c r="Y20" s="7">
        <f>IF($A20="","",$P20-$X20)</f>
        <v/>
      </c>
      <c r="Z20" s="8">
        <f>IF($A20="","",IFERROR($P20/$M20,0))</f>
        <v/>
      </c>
      <c r="AA20" s="8">
        <f>IF($A20="","",IFERROR($Y20/$M20,0))</f>
        <v/>
      </c>
      <c r="AB20" s="6" t="n"/>
      <c r="AC20" s="7">
        <f>IF($A20="","",$M20*$AB20)</f>
        <v/>
      </c>
      <c r="AD20" s="6" t="n"/>
      <c r="AE20" s="4" t="n"/>
      <c r="AF20" s="7">
        <f>IF($A20="","",IF(OR($AE20=0,$AC20=0),0,IF($AD20=0,$AC20/($AE20*12),$AC20*($AD20/12)*(1+$AD20/12)^($AE20*12)/((1+$AD20/12)^($AE20*12)-1))))</f>
        <v/>
      </c>
      <c r="AG20" s="7">
        <f>IF($A20="","",$AF20*12)</f>
        <v/>
      </c>
      <c r="AH20" s="7">
        <f>IF($A20="","",$Y20-$AG20)</f>
        <v/>
      </c>
      <c r="AI20" s="7">
        <f>IF($A20="","",$M20-$AC20)</f>
        <v/>
      </c>
      <c r="AJ20" s="8">
        <f>IF($A20="","",IF($AI20=0,0,$AH20/$AI20))</f>
        <v/>
      </c>
      <c r="AK20" s="9">
        <f>IF($A20="","",IF(AND($AH20&gt;0,$AJ20&gt;=0.05),"VIABLE",IF($AH20&gt;0,"REVISAR","NO VIABLE")))</f>
        <v/>
      </c>
      <c r="AL20" s="3" t="n"/>
    </row>
    <row r="21" ht="31" customHeight="1">
      <c r="A21" s="2" t="n"/>
      <c r="B21" s="3" t="n"/>
      <c r="C21" s="3" t="n"/>
      <c r="D21" s="3" t="n"/>
      <c r="E21" s="3" t="n"/>
      <c r="F21" s="4" t="n"/>
      <c r="G21" s="4" t="n"/>
      <c r="H21" s="3" t="n"/>
      <c r="I21" s="5" t="n"/>
      <c r="J21" s="6" t="n"/>
      <c r="K21" s="10">
        <f>IF($A21="","",$I21*$J21)</f>
        <v/>
      </c>
      <c r="L21" s="5" t="n"/>
      <c r="M21" s="10">
        <f>IF($A21="","",$I21+$K21+$L21)</f>
        <v/>
      </c>
      <c r="N21" s="5" t="n"/>
      <c r="O21" s="6" t="n"/>
      <c r="P21" s="10">
        <f>IF($A21="","",$N21*12*$O21)</f>
        <v/>
      </c>
      <c r="Q21" s="5" t="n"/>
      <c r="R21" s="5" t="n"/>
      <c r="S21" s="5" t="n"/>
      <c r="T21" s="5" t="n"/>
      <c r="U21" s="6" t="n"/>
      <c r="V21" s="10">
        <f>IF($A21="","",$P21*$U21)</f>
        <v/>
      </c>
      <c r="W21" s="5" t="n"/>
      <c r="X21" s="10">
        <f>IF($A21="","",$Q21+$R21+$S21+$T21+$V21+$W21)</f>
        <v/>
      </c>
      <c r="Y21" s="10">
        <f>IF($A21="","",$P21-$X21)</f>
        <v/>
      </c>
      <c r="Z21" s="11">
        <f>IF($A21="","",IFERROR($P21/$M21,0))</f>
        <v/>
      </c>
      <c r="AA21" s="11">
        <f>IF($A21="","",IFERROR($Y21/$M21,0))</f>
        <v/>
      </c>
      <c r="AB21" s="6" t="n"/>
      <c r="AC21" s="10">
        <f>IF($A21="","",$M21*$AB21)</f>
        <v/>
      </c>
      <c r="AD21" s="6" t="n"/>
      <c r="AE21" s="4" t="n"/>
      <c r="AF21" s="10">
        <f>IF($A21="","",IF(OR($AE21=0,$AC21=0),0,IF($AD21=0,$AC21/($AE21*12),$AC21*($AD21/12)*(1+$AD21/12)^($AE21*12)/((1+$AD21/12)^($AE21*12)-1))))</f>
        <v/>
      </c>
      <c r="AG21" s="10">
        <f>IF($A21="","",$AF21*12)</f>
        <v/>
      </c>
      <c r="AH21" s="10">
        <f>IF($A21="","",$Y21-$AG21)</f>
        <v/>
      </c>
      <c r="AI21" s="10">
        <f>IF($A21="","",$M21-$AC21)</f>
        <v/>
      </c>
      <c r="AJ21" s="11">
        <f>IF($A21="","",IF($AI21=0,0,$AH21/$AI21))</f>
        <v/>
      </c>
      <c r="AK21" s="12">
        <f>IF($A21="","",IF(AND($AH21&gt;0,$AJ21&gt;=0.05),"VIABLE",IF($AH21&gt;0,"REVISAR","NO VIABLE")))</f>
        <v/>
      </c>
      <c r="AL21" s="3" t="n"/>
    </row>
    <row r="22" ht="31" customHeight="1">
      <c r="A22" s="2" t="n"/>
      <c r="B22" s="3" t="n"/>
      <c r="C22" s="3" t="n"/>
      <c r="D22" s="3" t="n"/>
      <c r="E22" s="3" t="n"/>
      <c r="F22" s="4" t="n"/>
      <c r="G22" s="4" t="n"/>
      <c r="H22" s="3" t="n"/>
      <c r="I22" s="5" t="n"/>
      <c r="J22" s="6" t="n"/>
      <c r="K22" s="7">
        <f>IF($A22="","",$I22*$J22)</f>
        <v/>
      </c>
      <c r="L22" s="5" t="n"/>
      <c r="M22" s="7">
        <f>IF($A22="","",$I22+$K22+$L22)</f>
        <v/>
      </c>
      <c r="N22" s="5" t="n"/>
      <c r="O22" s="6" t="n"/>
      <c r="P22" s="7">
        <f>IF($A22="","",$N22*12*$O22)</f>
        <v/>
      </c>
      <c r="Q22" s="5" t="n"/>
      <c r="R22" s="5" t="n"/>
      <c r="S22" s="5" t="n"/>
      <c r="T22" s="5" t="n"/>
      <c r="U22" s="6" t="n"/>
      <c r="V22" s="7">
        <f>IF($A22="","",$P22*$U22)</f>
        <v/>
      </c>
      <c r="W22" s="5" t="n"/>
      <c r="X22" s="7">
        <f>IF($A22="","",$Q22+$R22+$S22+$T22+$V22+$W22)</f>
        <v/>
      </c>
      <c r="Y22" s="7">
        <f>IF($A22="","",$P22-$X22)</f>
        <v/>
      </c>
      <c r="Z22" s="8">
        <f>IF($A22="","",IFERROR($P22/$M22,0))</f>
        <v/>
      </c>
      <c r="AA22" s="8">
        <f>IF($A22="","",IFERROR($Y22/$M22,0))</f>
        <v/>
      </c>
      <c r="AB22" s="6" t="n"/>
      <c r="AC22" s="7">
        <f>IF($A22="","",$M22*$AB22)</f>
        <v/>
      </c>
      <c r="AD22" s="6" t="n"/>
      <c r="AE22" s="4" t="n"/>
      <c r="AF22" s="7">
        <f>IF($A22="","",IF(OR($AE22=0,$AC22=0),0,IF($AD22=0,$AC22/($AE22*12),$AC22*($AD22/12)*(1+$AD22/12)^($AE22*12)/((1+$AD22/12)^($AE22*12)-1))))</f>
        <v/>
      </c>
      <c r="AG22" s="7">
        <f>IF($A22="","",$AF22*12)</f>
        <v/>
      </c>
      <c r="AH22" s="7">
        <f>IF($A22="","",$Y22-$AG22)</f>
        <v/>
      </c>
      <c r="AI22" s="7">
        <f>IF($A22="","",$M22-$AC22)</f>
        <v/>
      </c>
      <c r="AJ22" s="8">
        <f>IF($A22="","",IF($AI22=0,0,$AH22/$AI22))</f>
        <v/>
      </c>
      <c r="AK22" s="9">
        <f>IF($A22="","",IF(AND($AH22&gt;0,$AJ22&gt;=0.05),"VIABLE",IF($AH22&gt;0,"REVISAR","NO VIABLE")))</f>
        <v/>
      </c>
      <c r="AL22" s="3" t="n"/>
    </row>
    <row r="23" ht="31" customHeight="1">
      <c r="A23" s="2" t="n"/>
      <c r="B23" s="3" t="n"/>
      <c r="C23" s="3" t="n"/>
      <c r="D23" s="3" t="n"/>
      <c r="E23" s="3" t="n"/>
      <c r="F23" s="4" t="n"/>
      <c r="G23" s="4" t="n"/>
      <c r="H23" s="3" t="n"/>
      <c r="I23" s="5" t="n"/>
      <c r="J23" s="6" t="n"/>
      <c r="K23" s="10">
        <f>IF($A23="","",$I23*$J23)</f>
        <v/>
      </c>
      <c r="L23" s="5" t="n"/>
      <c r="M23" s="10">
        <f>IF($A23="","",$I23+$K23+$L23)</f>
        <v/>
      </c>
      <c r="N23" s="5" t="n"/>
      <c r="O23" s="6" t="n"/>
      <c r="P23" s="10">
        <f>IF($A23="","",$N23*12*$O23)</f>
        <v/>
      </c>
      <c r="Q23" s="5" t="n"/>
      <c r="R23" s="5" t="n"/>
      <c r="S23" s="5" t="n"/>
      <c r="T23" s="5" t="n"/>
      <c r="U23" s="6" t="n"/>
      <c r="V23" s="10">
        <f>IF($A23="","",$P23*$U23)</f>
        <v/>
      </c>
      <c r="W23" s="5" t="n"/>
      <c r="X23" s="10">
        <f>IF($A23="","",$Q23+$R23+$S23+$T23+$V23+$W23)</f>
        <v/>
      </c>
      <c r="Y23" s="10">
        <f>IF($A23="","",$P23-$X23)</f>
        <v/>
      </c>
      <c r="Z23" s="11">
        <f>IF($A23="","",IFERROR($P23/$M23,0))</f>
        <v/>
      </c>
      <c r="AA23" s="11">
        <f>IF($A23="","",IFERROR($Y23/$M23,0))</f>
        <v/>
      </c>
      <c r="AB23" s="6" t="n"/>
      <c r="AC23" s="10">
        <f>IF($A23="","",$M23*$AB23)</f>
        <v/>
      </c>
      <c r="AD23" s="6" t="n"/>
      <c r="AE23" s="4" t="n"/>
      <c r="AF23" s="10">
        <f>IF($A23="","",IF(OR($AE23=0,$AC23=0),0,IF($AD23=0,$AC23/($AE23*12),$AC23*($AD23/12)*(1+$AD23/12)^($AE23*12)/((1+$AD23/12)^($AE23*12)-1))))</f>
        <v/>
      </c>
      <c r="AG23" s="10">
        <f>IF($A23="","",$AF23*12)</f>
        <v/>
      </c>
      <c r="AH23" s="10">
        <f>IF($A23="","",$Y23-$AG23)</f>
        <v/>
      </c>
      <c r="AI23" s="10">
        <f>IF($A23="","",$M23-$AC23)</f>
        <v/>
      </c>
      <c r="AJ23" s="11">
        <f>IF($A23="","",IF($AI23=0,0,$AH23/$AI23))</f>
        <v/>
      </c>
      <c r="AK23" s="12">
        <f>IF($A23="","",IF(AND($AH23&gt;0,$AJ23&gt;=0.05),"VIABLE",IF($AH23&gt;0,"REVISAR","NO VIABLE")))</f>
        <v/>
      </c>
      <c r="AL23" s="3" t="n"/>
    </row>
    <row r="24" ht="31" customHeight="1">
      <c r="A24" s="2" t="n"/>
      <c r="B24" s="3" t="n"/>
      <c r="C24" s="3" t="n"/>
      <c r="D24" s="3" t="n"/>
      <c r="E24" s="3" t="n"/>
      <c r="F24" s="4" t="n"/>
      <c r="G24" s="4" t="n"/>
      <c r="H24" s="3" t="n"/>
      <c r="I24" s="5" t="n"/>
      <c r="J24" s="6" t="n"/>
      <c r="K24" s="7">
        <f>IF($A24="","",$I24*$J24)</f>
        <v/>
      </c>
      <c r="L24" s="5" t="n"/>
      <c r="M24" s="7">
        <f>IF($A24="","",$I24+$K24+$L24)</f>
        <v/>
      </c>
      <c r="N24" s="5" t="n"/>
      <c r="O24" s="6" t="n"/>
      <c r="P24" s="7">
        <f>IF($A24="","",$N24*12*$O24)</f>
        <v/>
      </c>
      <c r="Q24" s="5" t="n"/>
      <c r="R24" s="5" t="n"/>
      <c r="S24" s="5" t="n"/>
      <c r="T24" s="5" t="n"/>
      <c r="U24" s="6" t="n"/>
      <c r="V24" s="7">
        <f>IF($A24="","",$P24*$U24)</f>
        <v/>
      </c>
      <c r="W24" s="5" t="n"/>
      <c r="X24" s="7">
        <f>IF($A24="","",$Q24+$R24+$S24+$T24+$V24+$W24)</f>
        <v/>
      </c>
      <c r="Y24" s="7">
        <f>IF($A24="","",$P24-$X24)</f>
        <v/>
      </c>
      <c r="Z24" s="8">
        <f>IF($A24="","",IFERROR($P24/$M24,0))</f>
        <v/>
      </c>
      <c r="AA24" s="8">
        <f>IF($A24="","",IFERROR($Y24/$M24,0))</f>
        <v/>
      </c>
      <c r="AB24" s="6" t="n"/>
      <c r="AC24" s="7">
        <f>IF($A24="","",$M24*$AB24)</f>
        <v/>
      </c>
      <c r="AD24" s="6" t="n"/>
      <c r="AE24" s="4" t="n"/>
      <c r="AF24" s="7">
        <f>IF($A24="","",IF(OR($AE24=0,$AC24=0),0,IF($AD24=0,$AC24/($AE24*12),$AC24*($AD24/12)*(1+$AD24/12)^($AE24*12)/((1+$AD24/12)^($AE24*12)-1))))</f>
        <v/>
      </c>
      <c r="AG24" s="7">
        <f>IF($A24="","",$AF24*12)</f>
        <v/>
      </c>
      <c r="AH24" s="7">
        <f>IF($A24="","",$Y24-$AG24)</f>
        <v/>
      </c>
      <c r="AI24" s="7">
        <f>IF($A24="","",$M24-$AC24)</f>
        <v/>
      </c>
      <c r="AJ24" s="8">
        <f>IF($A24="","",IF($AI24=0,0,$AH24/$AI24))</f>
        <v/>
      </c>
      <c r="AK24" s="9">
        <f>IF($A24="","",IF(AND($AH24&gt;0,$AJ24&gt;=0.05),"VIABLE",IF($AH24&gt;0,"REVISAR","NO VIABLE")))</f>
        <v/>
      </c>
      <c r="AL24" s="3" t="n"/>
    </row>
    <row r="25" ht="31" customHeight="1">
      <c r="A25" s="2" t="n"/>
      <c r="B25" s="3" t="n"/>
      <c r="C25" s="3" t="n"/>
      <c r="D25" s="3" t="n"/>
      <c r="E25" s="3" t="n"/>
      <c r="F25" s="4" t="n"/>
      <c r="G25" s="4" t="n"/>
      <c r="H25" s="3" t="n"/>
      <c r="I25" s="5" t="n"/>
      <c r="J25" s="6" t="n"/>
      <c r="K25" s="10">
        <f>IF($A25="","",$I25*$J25)</f>
        <v/>
      </c>
      <c r="L25" s="5" t="n"/>
      <c r="M25" s="10">
        <f>IF($A25="","",$I25+$K25+$L25)</f>
        <v/>
      </c>
      <c r="N25" s="5" t="n"/>
      <c r="O25" s="6" t="n"/>
      <c r="P25" s="10">
        <f>IF($A25="","",$N25*12*$O25)</f>
        <v/>
      </c>
      <c r="Q25" s="5" t="n"/>
      <c r="R25" s="5" t="n"/>
      <c r="S25" s="5" t="n"/>
      <c r="T25" s="5" t="n"/>
      <c r="U25" s="6" t="n"/>
      <c r="V25" s="10">
        <f>IF($A25="","",$P25*$U25)</f>
        <v/>
      </c>
      <c r="W25" s="5" t="n"/>
      <c r="X25" s="10">
        <f>IF($A25="","",$Q25+$R25+$S25+$T25+$V25+$W25)</f>
        <v/>
      </c>
      <c r="Y25" s="10">
        <f>IF($A25="","",$P25-$X25)</f>
        <v/>
      </c>
      <c r="Z25" s="11">
        <f>IF($A25="","",IFERROR($P25/$M25,0))</f>
        <v/>
      </c>
      <c r="AA25" s="11">
        <f>IF($A25="","",IFERROR($Y25/$M25,0))</f>
        <v/>
      </c>
      <c r="AB25" s="6" t="n"/>
      <c r="AC25" s="10">
        <f>IF($A25="","",$M25*$AB25)</f>
        <v/>
      </c>
      <c r="AD25" s="6" t="n"/>
      <c r="AE25" s="4" t="n"/>
      <c r="AF25" s="10">
        <f>IF($A25="","",IF(OR($AE25=0,$AC25=0),0,IF($AD25=0,$AC25/($AE25*12),$AC25*($AD25/12)*(1+$AD25/12)^($AE25*12)/((1+$AD25/12)^($AE25*12)-1))))</f>
        <v/>
      </c>
      <c r="AG25" s="10">
        <f>IF($A25="","",$AF25*12)</f>
        <v/>
      </c>
      <c r="AH25" s="10">
        <f>IF($A25="","",$Y25-$AG25)</f>
        <v/>
      </c>
      <c r="AI25" s="10">
        <f>IF($A25="","",$M25-$AC25)</f>
        <v/>
      </c>
      <c r="AJ25" s="11">
        <f>IF($A25="","",IF($AI25=0,0,$AH25/$AI25))</f>
        <v/>
      </c>
      <c r="AK25" s="12">
        <f>IF($A25="","",IF(AND($AH25&gt;0,$AJ25&gt;=0.05),"VIABLE",IF($AH25&gt;0,"REVISAR","NO VIABLE")))</f>
        <v/>
      </c>
      <c r="AL25" s="3" t="n"/>
    </row>
    <row r="26" ht="31" customHeight="1">
      <c r="A26" s="2" t="n"/>
      <c r="B26" s="3" t="n"/>
      <c r="C26" s="3" t="n"/>
      <c r="D26" s="3" t="n"/>
      <c r="E26" s="3" t="n"/>
      <c r="F26" s="4" t="n"/>
      <c r="G26" s="4" t="n"/>
      <c r="H26" s="3" t="n"/>
      <c r="I26" s="5" t="n"/>
      <c r="J26" s="6" t="n"/>
      <c r="K26" s="7">
        <f>IF($A26="","",$I26*$J26)</f>
        <v/>
      </c>
      <c r="L26" s="5" t="n"/>
      <c r="M26" s="7">
        <f>IF($A26="","",$I26+$K26+$L26)</f>
        <v/>
      </c>
      <c r="N26" s="5" t="n"/>
      <c r="O26" s="6" t="n"/>
      <c r="P26" s="7">
        <f>IF($A26="","",$N26*12*$O26)</f>
        <v/>
      </c>
      <c r="Q26" s="5" t="n"/>
      <c r="R26" s="5" t="n"/>
      <c r="S26" s="5" t="n"/>
      <c r="T26" s="5" t="n"/>
      <c r="U26" s="6" t="n"/>
      <c r="V26" s="7">
        <f>IF($A26="","",$P26*$U26)</f>
        <v/>
      </c>
      <c r="W26" s="5" t="n"/>
      <c r="X26" s="7">
        <f>IF($A26="","",$Q26+$R26+$S26+$T26+$V26+$W26)</f>
        <v/>
      </c>
      <c r="Y26" s="7">
        <f>IF($A26="","",$P26-$X26)</f>
        <v/>
      </c>
      <c r="Z26" s="8">
        <f>IF($A26="","",IFERROR($P26/$M26,0))</f>
        <v/>
      </c>
      <c r="AA26" s="8">
        <f>IF($A26="","",IFERROR($Y26/$M26,0))</f>
        <v/>
      </c>
      <c r="AB26" s="6" t="n"/>
      <c r="AC26" s="7">
        <f>IF($A26="","",$M26*$AB26)</f>
        <v/>
      </c>
      <c r="AD26" s="6" t="n"/>
      <c r="AE26" s="4" t="n"/>
      <c r="AF26" s="7">
        <f>IF($A26="","",IF(OR($AE26=0,$AC26=0),0,IF($AD26=0,$AC26/($AE26*12),$AC26*($AD26/12)*(1+$AD26/12)^($AE26*12)/((1+$AD26/12)^($AE26*12)-1))))</f>
        <v/>
      </c>
      <c r="AG26" s="7">
        <f>IF($A26="","",$AF26*12)</f>
        <v/>
      </c>
      <c r="AH26" s="7">
        <f>IF($A26="","",$Y26-$AG26)</f>
        <v/>
      </c>
      <c r="AI26" s="7">
        <f>IF($A26="","",$M26-$AC26)</f>
        <v/>
      </c>
      <c r="AJ26" s="8">
        <f>IF($A26="","",IF($AI26=0,0,$AH26/$AI26))</f>
        <v/>
      </c>
      <c r="AK26" s="9">
        <f>IF($A26="","",IF(AND($AH26&gt;0,$AJ26&gt;=0.05),"VIABLE",IF($AH26&gt;0,"REVISAR","NO VIABLE")))</f>
        <v/>
      </c>
      <c r="AL26" s="3" t="n"/>
    </row>
    <row r="27" ht="31" customHeight="1">
      <c r="A27" s="2" t="n"/>
      <c r="B27" s="3" t="n"/>
      <c r="C27" s="3" t="n"/>
      <c r="D27" s="3" t="n"/>
      <c r="E27" s="3" t="n"/>
      <c r="F27" s="4" t="n"/>
      <c r="G27" s="4" t="n"/>
      <c r="H27" s="3" t="n"/>
      <c r="I27" s="5" t="n"/>
      <c r="J27" s="6" t="n"/>
      <c r="K27" s="10">
        <f>IF($A27="","",$I27*$J27)</f>
        <v/>
      </c>
      <c r="L27" s="5" t="n"/>
      <c r="M27" s="10">
        <f>IF($A27="","",$I27+$K27+$L27)</f>
        <v/>
      </c>
      <c r="N27" s="5" t="n"/>
      <c r="O27" s="6" t="n"/>
      <c r="P27" s="10">
        <f>IF($A27="","",$N27*12*$O27)</f>
        <v/>
      </c>
      <c r="Q27" s="5" t="n"/>
      <c r="R27" s="5" t="n"/>
      <c r="S27" s="5" t="n"/>
      <c r="T27" s="5" t="n"/>
      <c r="U27" s="6" t="n"/>
      <c r="V27" s="10">
        <f>IF($A27="","",$P27*$U27)</f>
        <v/>
      </c>
      <c r="W27" s="5" t="n"/>
      <c r="X27" s="10">
        <f>IF($A27="","",$Q27+$R27+$S27+$T27+$V27+$W27)</f>
        <v/>
      </c>
      <c r="Y27" s="10">
        <f>IF($A27="","",$P27-$X27)</f>
        <v/>
      </c>
      <c r="Z27" s="11">
        <f>IF($A27="","",IFERROR($P27/$M27,0))</f>
        <v/>
      </c>
      <c r="AA27" s="11">
        <f>IF($A27="","",IFERROR($Y27/$M27,0))</f>
        <v/>
      </c>
      <c r="AB27" s="6" t="n"/>
      <c r="AC27" s="10">
        <f>IF($A27="","",$M27*$AB27)</f>
        <v/>
      </c>
      <c r="AD27" s="6" t="n"/>
      <c r="AE27" s="4" t="n"/>
      <c r="AF27" s="10">
        <f>IF($A27="","",IF(OR($AE27=0,$AC27=0),0,IF($AD27=0,$AC27/($AE27*12),$AC27*($AD27/12)*(1+$AD27/12)^($AE27*12)/((1+$AD27/12)^($AE27*12)-1))))</f>
        <v/>
      </c>
      <c r="AG27" s="10">
        <f>IF($A27="","",$AF27*12)</f>
        <v/>
      </c>
      <c r="AH27" s="10">
        <f>IF($A27="","",$Y27-$AG27)</f>
        <v/>
      </c>
      <c r="AI27" s="10">
        <f>IF($A27="","",$M27-$AC27)</f>
        <v/>
      </c>
      <c r="AJ27" s="11">
        <f>IF($A27="","",IF($AI27=0,0,$AH27/$AI27))</f>
        <v/>
      </c>
      <c r="AK27" s="12">
        <f>IF($A27="","",IF(AND($AH27&gt;0,$AJ27&gt;=0.05),"VIABLE",IF($AH27&gt;0,"REVISAR","NO VIABLE")))</f>
        <v/>
      </c>
      <c r="AL27" s="3" t="n"/>
    </row>
    <row r="28" ht="31" customHeight="1">
      <c r="A28" s="2" t="n"/>
      <c r="B28" s="3" t="n"/>
      <c r="C28" s="3" t="n"/>
      <c r="D28" s="3" t="n"/>
      <c r="E28" s="3" t="n"/>
      <c r="F28" s="4" t="n"/>
      <c r="G28" s="4" t="n"/>
      <c r="H28" s="3" t="n"/>
      <c r="I28" s="5" t="n"/>
      <c r="J28" s="6" t="n"/>
      <c r="K28" s="7">
        <f>IF($A28="","",$I28*$J28)</f>
        <v/>
      </c>
      <c r="L28" s="5" t="n"/>
      <c r="M28" s="7">
        <f>IF($A28="","",$I28+$K28+$L28)</f>
        <v/>
      </c>
      <c r="N28" s="5" t="n"/>
      <c r="O28" s="6" t="n"/>
      <c r="P28" s="7">
        <f>IF($A28="","",$N28*12*$O28)</f>
        <v/>
      </c>
      <c r="Q28" s="5" t="n"/>
      <c r="R28" s="5" t="n"/>
      <c r="S28" s="5" t="n"/>
      <c r="T28" s="5" t="n"/>
      <c r="U28" s="6" t="n"/>
      <c r="V28" s="7">
        <f>IF($A28="","",$P28*$U28)</f>
        <v/>
      </c>
      <c r="W28" s="5" t="n"/>
      <c r="X28" s="7">
        <f>IF($A28="","",$Q28+$R28+$S28+$T28+$V28+$W28)</f>
        <v/>
      </c>
      <c r="Y28" s="7">
        <f>IF($A28="","",$P28-$X28)</f>
        <v/>
      </c>
      <c r="Z28" s="8">
        <f>IF($A28="","",IFERROR($P28/$M28,0))</f>
        <v/>
      </c>
      <c r="AA28" s="8">
        <f>IF($A28="","",IFERROR($Y28/$M28,0))</f>
        <v/>
      </c>
      <c r="AB28" s="6" t="n"/>
      <c r="AC28" s="7">
        <f>IF($A28="","",$M28*$AB28)</f>
        <v/>
      </c>
      <c r="AD28" s="6" t="n"/>
      <c r="AE28" s="4" t="n"/>
      <c r="AF28" s="7">
        <f>IF($A28="","",IF(OR($AE28=0,$AC28=0),0,IF($AD28=0,$AC28/($AE28*12),$AC28*($AD28/12)*(1+$AD28/12)^($AE28*12)/((1+$AD28/12)^($AE28*12)-1))))</f>
        <v/>
      </c>
      <c r="AG28" s="7">
        <f>IF($A28="","",$AF28*12)</f>
        <v/>
      </c>
      <c r="AH28" s="7">
        <f>IF($A28="","",$Y28-$AG28)</f>
        <v/>
      </c>
      <c r="AI28" s="7">
        <f>IF($A28="","",$M28-$AC28)</f>
        <v/>
      </c>
      <c r="AJ28" s="8">
        <f>IF($A28="","",IF($AI28=0,0,$AH28/$AI28))</f>
        <v/>
      </c>
      <c r="AK28" s="9">
        <f>IF($A28="","",IF(AND($AH28&gt;0,$AJ28&gt;=0.05),"VIABLE",IF($AH28&gt;0,"REVISAR","NO VIABLE")))</f>
        <v/>
      </c>
      <c r="AL28" s="3" t="n"/>
    </row>
    <row r="29" ht="31" customHeight="1">
      <c r="A29" s="2" t="n"/>
      <c r="B29" s="3" t="n"/>
      <c r="C29" s="3" t="n"/>
      <c r="D29" s="3" t="n"/>
      <c r="E29" s="3" t="n"/>
      <c r="F29" s="4" t="n"/>
      <c r="G29" s="4" t="n"/>
      <c r="H29" s="3" t="n"/>
      <c r="I29" s="5" t="n"/>
      <c r="J29" s="6" t="n"/>
      <c r="K29" s="10">
        <f>IF($A29="","",$I29*$J29)</f>
        <v/>
      </c>
      <c r="L29" s="5" t="n"/>
      <c r="M29" s="10">
        <f>IF($A29="","",$I29+$K29+$L29)</f>
        <v/>
      </c>
      <c r="N29" s="5" t="n"/>
      <c r="O29" s="6" t="n"/>
      <c r="P29" s="10">
        <f>IF($A29="","",$N29*12*$O29)</f>
        <v/>
      </c>
      <c r="Q29" s="5" t="n"/>
      <c r="R29" s="5" t="n"/>
      <c r="S29" s="5" t="n"/>
      <c r="T29" s="5" t="n"/>
      <c r="U29" s="6" t="n"/>
      <c r="V29" s="10">
        <f>IF($A29="","",$P29*$U29)</f>
        <v/>
      </c>
      <c r="W29" s="5" t="n"/>
      <c r="X29" s="10">
        <f>IF($A29="","",$Q29+$R29+$S29+$T29+$V29+$W29)</f>
        <v/>
      </c>
      <c r="Y29" s="10">
        <f>IF($A29="","",$P29-$X29)</f>
        <v/>
      </c>
      <c r="Z29" s="11">
        <f>IF($A29="","",IFERROR($P29/$M29,0))</f>
        <v/>
      </c>
      <c r="AA29" s="11">
        <f>IF($A29="","",IFERROR($Y29/$M29,0))</f>
        <v/>
      </c>
      <c r="AB29" s="6" t="n"/>
      <c r="AC29" s="10">
        <f>IF($A29="","",$M29*$AB29)</f>
        <v/>
      </c>
      <c r="AD29" s="6" t="n"/>
      <c r="AE29" s="4" t="n"/>
      <c r="AF29" s="10">
        <f>IF($A29="","",IF(OR($AE29=0,$AC29=0),0,IF($AD29=0,$AC29/($AE29*12),$AC29*($AD29/12)*(1+$AD29/12)^($AE29*12)/((1+$AD29/12)^($AE29*12)-1))))</f>
        <v/>
      </c>
      <c r="AG29" s="10">
        <f>IF($A29="","",$AF29*12)</f>
        <v/>
      </c>
      <c r="AH29" s="10">
        <f>IF($A29="","",$Y29-$AG29)</f>
        <v/>
      </c>
      <c r="AI29" s="10">
        <f>IF($A29="","",$M29-$AC29)</f>
        <v/>
      </c>
      <c r="AJ29" s="11">
        <f>IF($A29="","",IF($AI29=0,0,$AH29/$AI29))</f>
        <v/>
      </c>
      <c r="AK29" s="12">
        <f>IF($A29="","",IF(AND($AH29&gt;0,$AJ29&gt;=0.05),"VIABLE",IF($AH29&gt;0,"REVISAR","NO VIABLE")))</f>
        <v/>
      </c>
      <c r="AL29" s="3" t="n"/>
    </row>
    <row r="30" ht="31" customHeight="1">
      <c r="A30" s="2" t="n"/>
      <c r="B30" s="3" t="n"/>
      <c r="C30" s="3" t="n"/>
      <c r="D30" s="3" t="n"/>
      <c r="E30" s="3" t="n"/>
      <c r="F30" s="4" t="n"/>
      <c r="G30" s="4" t="n"/>
      <c r="H30" s="3" t="n"/>
      <c r="I30" s="5" t="n"/>
      <c r="J30" s="6" t="n"/>
      <c r="K30" s="7">
        <f>IF($A30="","",$I30*$J30)</f>
        <v/>
      </c>
      <c r="L30" s="5" t="n"/>
      <c r="M30" s="7">
        <f>IF($A30="","",$I30+$K30+$L30)</f>
        <v/>
      </c>
      <c r="N30" s="5" t="n"/>
      <c r="O30" s="6" t="n"/>
      <c r="P30" s="7">
        <f>IF($A30="","",$N30*12*$O30)</f>
        <v/>
      </c>
      <c r="Q30" s="5" t="n"/>
      <c r="R30" s="5" t="n"/>
      <c r="S30" s="5" t="n"/>
      <c r="T30" s="5" t="n"/>
      <c r="U30" s="6" t="n"/>
      <c r="V30" s="7">
        <f>IF($A30="","",$P30*$U30)</f>
        <v/>
      </c>
      <c r="W30" s="5" t="n"/>
      <c r="X30" s="7">
        <f>IF($A30="","",$Q30+$R30+$S30+$T30+$V30+$W30)</f>
        <v/>
      </c>
      <c r="Y30" s="7">
        <f>IF($A30="","",$P30-$X30)</f>
        <v/>
      </c>
      <c r="Z30" s="8">
        <f>IF($A30="","",IFERROR($P30/$M30,0))</f>
        <v/>
      </c>
      <c r="AA30" s="8">
        <f>IF($A30="","",IFERROR($Y30/$M30,0))</f>
        <v/>
      </c>
      <c r="AB30" s="6" t="n"/>
      <c r="AC30" s="7">
        <f>IF($A30="","",$M30*$AB30)</f>
        <v/>
      </c>
      <c r="AD30" s="6" t="n"/>
      <c r="AE30" s="4" t="n"/>
      <c r="AF30" s="7">
        <f>IF($A30="","",IF(OR($AE30=0,$AC30=0),0,IF($AD30=0,$AC30/($AE30*12),$AC30*($AD30/12)*(1+$AD30/12)^($AE30*12)/((1+$AD30/12)^($AE30*12)-1))))</f>
        <v/>
      </c>
      <c r="AG30" s="7">
        <f>IF($A30="","",$AF30*12)</f>
        <v/>
      </c>
      <c r="AH30" s="7">
        <f>IF($A30="","",$Y30-$AG30)</f>
        <v/>
      </c>
      <c r="AI30" s="7">
        <f>IF($A30="","",$M30-$AC30)</f>
        <v/>
      </c>
      <c r="AJ30" s="8">
        <f>IF($A30="","",IF($AI30=0,0,$AH30/$AI30))</f>
        <v/>
      </c>
      <c r="AK30" s="9">
        <f>IF($A30="","",IF(AND($AH30&gt;0,$AJ30&gt;=0.05),"VIABLE",IF($AH30&gt;0,"REVISAR","NO VIABLE")))</f>
        <v/>
      </c>
      <c r="AL30" s="3" t="n"/>
    </row>
    <row r="31" ht="31" customHeight="1">
      <c r="A31" s="2" t="n"/>
      <c r="B31" s="3" t="n"/>
      <c r="C31" s="3" t="n"/>
      <c r="D31" s="3" t="n"/>
      <c r="E31" s="3" t="n"/>
      <c r="F31" s="4" t="n"/>
      <c r="G31" s="4" t="n"/>
      <c r="H31" s="3" t="n"/>
      <c r="I31" s="5" t="n"/>
      <c r="J31" s="6" t="n"/>
      <c r="K31" s="10">
        <f>IF($A31="","",$I31*$J31)</f>
        <v/>
      </c>
      <c r="L31" s="5" t="n"/>
      <c r="M31" s="10">
        <f>IF($A31="","",$I31+$K31+$L31)</f>
        <v/>
      </c>
      <c r="N31" s="5" t="n"/>
      <c r="O31" s="6" t="n"/>
      <c r="P31" s="10">
        <f>IF($A31="","",$N31*12*$O31)</f>
        <v/>
      </c>
      <c r="Q31" s="5" t="n"/>
      <c r="R31" s="5" t="n"/>
      <c r="S31" s="5" t="n"/>
      <c r="T31" s="5" t="n"/>
      <c r="U31" s="6" t="n"/>
      <c r="V31" s="10">
        <f>IF($A31="","",$P31*$U31)</f>
        <v/>
      </c>
      <c r="W31" s="5" t="n"/>
      <c r="X31" s="10">
        <f>IF($A31="","",$Q31+$R31+$S31+$T31+$V31+$W31)</f>
        <v/>
      </c>
      <c r="Y31" s="10">
        <f>IF($A31="","",$P31-$X31)</f>
        <v/>
      </c>
      <c r="Z31" s="11">
        <f>IF($A31="","",IFERROR($P31/$M31,0))</f>
        <v/>
      </c>
      <c r="AA31" s="11">
        <f>IF($A31="","",IFERROR($Y31/$M31,0))</f>
        <v/>
      </c>
      <c r="AB31" s="6" t="n"/>
      <c r="AC31" s="10">
        <f>IF($A31="","",$M31*$AB31)</f>
        <v/>
      </c>
      <c r="AD31" s="6" t="n"/>
      <c r="AE31" s="4" t="n"/>
      <c r="AF31" s="10">
        <f>IF($A31="","",IF(OR($AE31=0,$AC31=0),0,IF($AD31=0,$AC31/($AE31*12),$AC31*($AD31/12)*(1+$AD31/12)^($AE31*12)/((1+$AD31/12)^($AE31*12)-1))))</f>
        <v/>
      </c>
      <c r="AG31" s="10">
        <f>IF($A31="","",$AF31*12)</f>
        <v/>
      </c>
      <c r="AH31" s="10">
        <f>IF($A31="","",$Y31-$AG31)</f>
        <v/>
      </c>
      <c r="AI31" s="10">
        <f>IF($A31="","",$M31-$AC31)</f>
        <v/>
      </c>
      <c r="AJ31" s="11">
        <f>IF($A31="","",IF($AI31=0,0,$AH31/$AI31))</f>
        <v/>
      </c>
      <c r="AK31" s="12">
        <f>IF($A31="","",IF(AND($AH31&gt;0,$AJ31&gt;=0.05),"VIABLE",IF($AH31&gt;0,"REVISAR","NO VIABLE")))</f>
        <v/>
      </c>
      <c r="AL31" s="3" t="n"/>
    </row>
    <row r="32" ht="31" customHeight="1">
      <c r="A32" s="2" t="n"/>
      <c r="B32" s="3" t="n"/>
      <c r="C32" s="3" t="n"/>
      <c r="D32" s="3" t="n"/>
      <c r="E32" s="3" t="n"/>
      <c r="F32" s="4" t="n"/>
      <c r="G32" s="4" t="n"/>
      <c r="H32" s="3" t="n"/>
      <c r="I32" s="5" t="n"/>
      <c r="J32" s="6" t="n"/>
      <c r="K32" s="7">
        <f>IF($A32="","",$I32*$J32)</f>
        <v/>
      </c>
      <c r="L32" s="5" t="n"/>
      <c r="M32" s="7">
        <f>IF($A32="","",$I32+$K32+$L32)</f>
        <v/>
      </c>
      <c r="N32" s="5" t="n"/>
      <c r="O32" s="6" t="n"/>
      <c r="P32" s="7">
        <f>IF($A32="","",$N32*12*$O32)</f>
        <v/>
      </c>
      <c r="Q32" s="5" t="n"/>
      <c r="R32" s="5" t="n"/>
      <c r="S32" s="5" t="n"/>
      <c r="T32" s="5" t="n"/>
      <c r="U32" s="6" t="n"/>
      <c r="V32" s="7">
        <f>IF($A32="","",$P32*$U32)</f>
        <v/>
      </c>
      <c r="W32" s="5" t="n"/>
      <c r="X32" s="7">
        <f>IF($A32="","",$Q32+$R32+$S32+$T32+$V32+$W32)</f>
        <v/>
      </c>
      <c r="Y32" s="7">
        <f>IF($A32="","",$P32-$X32)</f>
        <v/>
      </c>
      <c r="Z32" s="8">
        <f>IF($A32="","",IFERROR($P32/$M32,0))</f>
        <v/>
      </c>
      <c r="AA32" s="8">
        <f>IF($A32="","",IFERROR($Y32/$M32,0))</f>
        <v/>
      </c>
      <c r="AB32" s="6" t="n"/>
      <c r="AC32" s="7">
        <f>IF($A32="","",$M32*$AB32)</f>
        <v/>
      </c>
      <c r="AD32" s="6" t="n"/>
      <c r="AE32" s="4" t="n"/>
      <c r="AF32" s="7">
        <f>IF($A32="","",IF(OR($AE32=0,$AC32=0),0,IF($AD32=0,$AC32/($AE32*12),$AC32*($AD32/12)*(1+$AD32/12)^($AE32*12)/((1+$AD32/12)^($AE32*12)-1))))</f>
        <v/>
      </c>
      <c r="AG32" s="7">
        <f>IF($A32="","",$AF32*12)</f>
        <v/>
      </c>
      <c r="AH32" s="7">
        <f>IF($A32="","",$Y32-$AG32)</f>
        <v/>
      </c>
      <c r="AI32" s="7">
        <f>IF($A32="","",$M32-$AC32)</f>
        <v/>
      </c>
      <c r="AJ32" s="8">
        <f>IF($A32="","",IF($AI32=0,0,$AH32/$AI32))</f>
        <v/>
      </c>
      <c r="AK32" s="9">
        <f>IF($A32="","",IF(AND($AH32&gt;0,$AJ32&gt;=0.05),"VIABLE",IF($AH32&gt;0,"REVISAR","NO VIABLE")))</f>
        <v/>
      </c>
      <c r="AL32" s="3" t="n"/>
    </row>
    <row r="33" ht="31" customHeight="1">
      <c r="A33" s="2" t="n"/>
      <c r="B33" s="3" t="n"/>
      <c r="C33" s="3" t="n"/>
      <c r="D33" s="3" t="n"/>
      <c r="E33" s="3" t="n"/>
      <c r="F33" s="4" t="n"/>
      <c r="G33" s="4" t="n"/>
      <c r="H33" s="3" t="n"/>
      <c r="I33" s="5" t="n"/>
      <c r="J33" s="6" t="n"/>
      <c r="K33" s="10">
        <f>IF($A33="","",$I33*$J33)</f>
        <v/>
      </c>
      <c r="L33" s="5" t="n"/>
      <c r="M33" s="10">
        <f>IF($A33="","",$I33+$K33+$L33)</f>
        <v/>
      </c>
      <c r="N33" s="5" t="n"/>
      <c r="O33" s="6" t="n"/>
      <c r="P33" s="10">
        <f>IF($A33="","",$N33*12*$O33)</f>
        <v/>
      </c>
      <c r="Q33" s="5" t="n"/>
      <c r="R33" s="5" t="n"/>
      <c r="S33" s="5" t="n"/>
      <c r="T33" s="5" t="n"/>
      <c r="U33" s="6" t="n"/>
      <c r="V33" s="10">
        <f>IF($A33="","",$P33*$U33)</f>
        <v/>
      </c>
      <c r="W33" s="5" t="n"/>
      <c r="X33" s="10">
        <f>IF($A33="","",$Q33+$R33+$S33+$T33+$V33+$W33)</f>
        <v/>
      </c>
      <c r="Y33" s="10">
        <f>IF($A33="","",$P33-$X33)</f>
        <v/>
      </c>
      <c r="Z33" s="11">
        <f>IF($A33="","",IFERROR($P33/$M33,0))</f>
        <v/>
      </c>
      <c r="AA33" s="11">
        <f>IF($A33="","",IFERROR($Y33/$M33,0))</f>
        <v/>
      </c>
      <c r="AB33" s="6" t="n"/>
      <c r="AC33" s="10">
        <f>IF($A33="","",$M33*$AB33)</f>
        <v/>
      </c>
      <c r="AD33" s="6" t="n"/>
      <c r="AE33" s="4" t="n"/>
      <c r="AF33" s="10">
        <f>IF($A33="","",IF(OR($AE33=0,$AC33=0),0,IF($AD33=0,$AC33/($AE33*12),$AC33*($AD33/12)*(1+$AD33/12)^($AE33*12)/((1+$AD33/12)^($AE33*12)-1))))</f>
        <v/>
      </c>
      <c r="AG33" s="10">
        <f>IF($A33="","",$AF33*12)</f>
        <v/>
      </c>
      <c r="AH33" s="10">
        <f>IF($A33="","",$Y33-$AG33)</f>
        <v/>
      </c>
      <c r="AI33" s="10">
        <f>IF($A33="","",$M33-$AC33)</f>
        <v/>
      </c>
      <c r="AJ33" s="11">
        <f>IF($A33="","",IF($AI33=0,0,$AH33/$AI33))</f>
        <v/>
      </c>
      <c r="AK33" s="12">
        <f>IF($A33="","",IF(AND($AH33&gt;0,$AJ33&gt;=0.05),"VIABLE",IF($AH33&gt;0,"REVISAR","NO VIABLE")))</f>
        <v/>
      </c>
      <c r="AL33" s="3" t="n"/>
    </row>
    <row r="34" ht="31" customHeight="1">
      <c r="A34" s="2" t="n"/>
      <c r="B34" s="3" t="n"/>
      <c r="C34" s="3" t="n"/>
      <c r="D34" s="3" t="n"/>
      <c r="E34" s="3" t="n"/>
      <c r="F34" s="4" t="n"/>
      <c r="G34" s="4" t="n"/>
      <c r="H34" s="3" t="n"/>
      <c r="I34" s="5" t="n"/>
      <c r="J34" s="6" t="n"/>
      <c r="K34" s="7">
        <f>IF($A34="","",$I34*$J34)</f>
        <v/>
      </c>
      <c r="L34" s="5" t="n"/>
      <c r="M34" s="7">
        <f>IF($A34="","",$I34+$K34+$L34)</f>
        <v/>
      </c>
      <c r="N34" s="5" t="n"/>
      <c r="O34" s="6" t="n"/>
      <c r="P34" s="7">
        <f>IF($A34="","",$N34*12*$O34)</f>
        <v/>
      </c>
      <c r="Q34" s="5" t="n"/>
      <c r="R34" s="5" t="n"/>
      <c r="S34" s="5" t="n"/>
      <c r="T34" s="5" t="n"/>
      <c r="U34" s="6" t="n"/>
      <c r="V34" s="7">
        <f>IF($A34="","",$P34*$U34)</f>
        <v/>
      </c>
      <c r="W34" s="5" t="n"/>
      <c r="X34" s="7">
        <f>IF($A34="","",$Q34+$R34+$S34+$T34+$V34+$W34)</f>
        <v/>
      </c>
      <c r="Y34" s="7">
        <f>IF($A34="","",$P34-$X34)</f>
        <v/>
      </c>
      <c r="Z34" s="8">
        <f>IF($A34="","",IFERROR($P34/$M34,0))</f>
        <v/>
      </c>
      <c r="AA34" s="8">
        <f>IF($A34="","",IFERROR($Y34/$M34,0))</f>
        <v/>
      </c>
      <c r="AB34" s="6" t="n"/>
      <c r="AC34" s="7">
        <f>IF($A34="","",$M34*$AB34)</f>
        <v/>
      </c>
      <c r="AD34" s="6" t="n"/>
      <c r="AE34" s="4" t="n"/>
      <c r="AF34" s="7">
        <f>IF($A34="","",IF(OR($AE34=0,$AC34=0),0,IF($AD34=0,$AC34/($AE34*12),$AC34*($AD34/12)*(1+$AD34/12)^($AE34*12)/((1+$AD34/12)^($AE34*12)-1))))</f>
        <v/>
      </c>
      <c r="AG34" s="7">
        <f>IF($A34="","",$AF34*12)</f>
        <v/>
      </c>
      <c r="AH34" s="7">
        <f>IF($A34="","",$Y34-$AG34)</f>
        <v/>
      </c>
      <c r="AI34" s="7">
        <f>IF($A34="","",$M34-$AC34)</f>
        <v/>
      </c>
      <c r="AJ34" s="8">
        <f>IF($A34="","",IF($AI34=0,0,$AH34/$AI34))</f>
        <v/>
      </c>
      <c r="AK34" s="9">
        <f>IF($A34="","",IF(AND($AH34&gt;0,$AJ34&gt;=0.05),"VIABLE",IF($AH34&gt;0,"REVISAR","NO VIABLE")))</f>
        <v/>
      </c>
      <c r="AL34" s="3" t="n"/>
    </row>
    <row r="35" ht="31" customHeight="1">
      <c r="A35" s="2" t="n"/>
      <c r="B35" s="3" t="n"/>
      <c r="C35" s="3" t="n"/>
      <c r="D35" s="3" t="n"/>
      <c r="E35" s="3" t="n"/>
      <c r="F35" s="4" t="n"/>
      <c r="G35" s="4" t="n"/>
      <c r="H35" s="3" t="n"/>
      <c r="I35" s="5" t="n"/>
      <c r="J35" s="6" t="n"/>
      <c r="K35" s="10">
        <f>IF($A35="","",$I35*$J35)</f>
        <v/>
      </c>
      <c r="L35" s="5" t="n"/>
      <c r="M35" s="10">
        <f>IF($A35="","",$I35+$K35+$L35)</f>
        <v/>
      </c>
      <c r="N35" s="5" t="n"/>
      <c r="O35" s="6" t="n"/>
      <c r="P35" s="10">
        <f>IF($A35="","",$N35*12*$O35)</f>
        <v/>
      </c>
      <c r="Q35" s="5" t="n"/>
      <c r="R35" s="5" t="n"/>
      <c r="S35" s="5" t="n"/>
      <c r="T35" s="5" t="n"/>
      <c r="U35" s="6" t="n"/>
      <c r="V35" s="10">
        <f>IF($A35="","",$P35*$U35)</f>
        <v/>
      </c>
      <c r="W35" s="5" t="n"/>
      <c r="X35" s="10">
        <f>IF($A35="","",$Q35+$R35+$S35+$T35+$V35+$W35)</f>
        <v/>
      </c>
      <c r="Y35" s="10">
        <f>IF($A35="","",$P35-$X35)</f>
        <v/>
      </c>
      <c r="Z35" s="11">
        <f>IF($A35="","",IFERROR($P35/$M35,0))</f>
        <v/>
      </c>
      <c r="AA35" s="11">
        <f>IF($A35="","",IFERROR($Y35/$M35,0))</f>
        <v/>
      </c>
      <c r="AB35" s="6" t="n"/>
      <c r="AC35" s="10">
        <f>IF($A35="","",$M35*$AB35)</f>
        <v/>
      </c>
      <c r="AD35" s="6" t="n"/>
      <c r="AE35" s="4" t="n"/>
      <c r="AF35" s="10">
        <f>IF($A35="","",IF(OR($AE35=0,$AC35=0),0,IF($AD35=0,$AC35/($AE35*12),$AC35*($AD35/12)*(1+$AD35/12)^($AE35*12)/((1+$AD35/12)^($AE35*12)-1))))</f>
        <v/>
      </c>
      <c r="AG35" s="10">
        <f>IF($A35="","",$AF35*12)</f>
        <v/>
      </c>
      <c r="AH35" s="10">
        <f>IF($A35="","",$Y35-$AG35)</f>
        <v/>
      </c>
      <c r="AI35" s="10">
        <f>IF($A35="","",$M35-$AC35)</f>
        <v/>
      </c>
      <c r="AJ35" s="11">
        <f>IF($A35="","",IF($AI35=0,0,$AH35/$AI35))</f>
        <v/>
      </c>
      <c r="AK35" s="12">
        <f>IF($A35="","",IF(AND($AH35&gt;0,$AJ35&gt;=0.05),"VIABLE",IF($AH35&gt;0,"REVISAR","NO VIABLE")))</f>
        <v/>
      </c>
      <c r="AL35" s="3" t="n"/>
    </row>
    <row r="36" ht="31" customHeight="1">
      <c r="A36" s="2" t="n"/>
      <c r="B36" s="3" t="n"/>
      <c r="C36" s="3" t="n"/>
      <c r="D36" s="3" t="n"/>
      <c r="E36" s="3" t="n"/>
      <c r="F36" s="4" t="n"/>
      <c r="G36" s="4" t="n"/>
      <c r="H36" s="3" t="n"/>
      <c r="I36" s="5" t="n"/>
      <c r="J36" s="6" t="n"/>
      <c r="K36" s="7">
        <f>IF($A36="","",$I36*$J36)</f>
        <v/>
      </c>
      <c r="L36" s="5" t="n"/>
      <c r="M36" s="7">
        <f>IF($A36="","",$I36+$K36+$L36)</f>
        <v/>
      </c>
      <c r="N36" s="5" t="n"/>
      <c r="O36" s="6" t="n"/>
      <c r="P36" s="7">
        <f>IF($A36="","",$N36*12*$O36)</f>
        <v/>
      </c>
      <c r="Q36" s="5" t="n"/>
      <c r="R36" s="5" t="n"/>
      <c r="S36" s="5" t="n"/>
      <c r="T36" s="5" t="n"/>
      <c r="U36" s="6" t="n"/>
      <c r="V36" s="7">
        <f>IF($A36="","",$P36*$U36)</f>
        <v/>
      </c>
      <c r="W36" s="5" t="n"/>
      <c r="X36" s="7">
        <f>IF($A36="","",$Q36+$R36+$S36+$T36+$V36+$W36)</f>
        <v/>
      </c>
      <c r="Y36" s="7">
        <f>IF($A36="","",$P36-$X36)</f>
        <v/>
      </c>
      <c r="Z36" s="8">
        <f>IF($A36="","",IFERROR($P36/$M36,0))</f>
        <v/>
      </c>
      <c r="AA36" s="8">
        <f>IF($A36="","",IFERROR($Y36/$M36,0))</f>
        <v/>
      </c>
      <c r="AB36" s="6" t="n"/>
      <c r="AC36" s="7">
        <f>IF($A36="","",$M36*$AB36)</f>
        <v/>
      </c>
      <c r="AD36" s="6" t="n"/>
      <c r="AE36" s="4" t="n"/>
      <c r="AF36" s="7">
        <f>IF($A36="","",IF(OR($AE36=0,$AC36=0),0,IF($AD36=0,$AC36/($AE36*12),$AC36*($AD36/12)*(1+$AD36/12)^($AE36*12)/((1+$AD36/12)^($AE36*12)-1))))</f>
        <v/>
      </c>
      <c r="AG36" s="7">
        <f>IF($A36="","",$AF36*12)</f>
        <v/>
      </c>
      <c r="AH36" s="7">
        <f>IF($A36="","",$Y36-$AG36)</f>
        <v/>
      </c>
      <c r="AI36" s="7">
        <f>IF($A36="","",$M36-$AC36)</f>
        <v/>
      </c>
      <c r="AJ36" s="8">
        <f>IF($A36="","",IF($AI36=0,0,$AH36/$AI36))</f>
        <v/>
      </c>
      <c r="AK36" s="9">
        <f>IF($A36="","",IF(AND($AH36&gt;0,$AJ36&gt;=0.05),"VIABLE",IF($AH36&gt;0,"REVISAR","NO VIABLE")))</f>
        <v/>
      </c>
      <c r="AL36" s="3" t="n"/>
    </row>
    <row r="37" ht="31" customHeight="1">
      <c r="A37" s="2" t="n"/>
      <c r="B37" s="3" t="n"/>
      <c r="C37" s="3" t="n"/>
      <c r="D37" s="3" t="n"/>
      <c r="E37" s="3" t="n"/>
      <c r="F37" s="4" t="n"/>
      <c r="G37" s="4" t="n"/>
      <c r="H37" s="3" t="n"/>
      <c r="I37" s="5" t="n"/>
      <c r="J37" s="6" t="n"/>
      <c r="K37" s="10">
        <f>IF($A37="","",$I37*$J37)</f>
        <v/>
      </c>
      <c r="L37" s="5" t="n"/>
      <c r="M37" s="10">
        <f>IF($A37="","",$I37+$K37+$L37)</f>
        <v/>
      </c>
      <c r="N37" s="5" t="n"/>
      <c r="O37" s="6" t="n"/>
      <c r="P37" s="10">
        <f>IF($A37="","",$N37*12*$O37)</f>
        <v/>
      </c>
      <c r="Q37" s="5" t="n"/>
      <c r="R37" s="5" t="n"/>
      <c r="S37" s="5" t="n"/>
      <c r="T37" s="5" t="n"/>
      <c r="U37" s="6" t="n"/>
      <c r="V37" s="10">
        <f>IF($A37="","",$P37*$U37)</f>
        <v/>
      </c>
      <c r="W37" s="5" t="n"/>
      <c r="X37" s="10">
        <f>IF($A37="","",$Q37+$R37+$S37+$T37+$V37+$W37)</f>
        <v/>
      </c>
      <c r="Y37" s="10">
        <f>IF($A37="","",$P37-$X37)</f>
        <v/>
      </c>
      <c r="Z37" s="11">
        <f>IF($A37="","",IFERROR($P37/$M37,0))</f>
        <v/>
      </c>
      <c r="AA37" s="11">
        <f>IF($A37="","",IFERROR($Y37/$M37,0))</f>
        <v/>
      </c>
      <c r="AB37" s="6" t="n"/>
      <c r="AC37" s="10">
        <f>IF($A37="","",$M37*$AB37)</f>
        <v/>
      </c>
      <c r="AD37" s="6" t="n"/>
      <c r="AE37" s="4" t="n"/>
      <c r="AF37" s="10">
        <f>IF($A37="","",IF(OR($AE37=0,$AC37=0),0,IF($AD37=0,$AC37/($AE37*12),$AC37*($AD37/12)*(1+$AD37/12)^($AE37*12)/((1+$AD37/12)^($AE37*12)-1))))</f>
        <v/>
      </c>
      <c r="AG37" s="10">
        <f>IF($A37="","",$AF37*12)</f>
        <v/>
      </c>
      <c r="AH37" s="10">
        <f>IF($A37="","",$Y37-$AG37)</f>
        <v/>
      </c>
      <c r="AI37" s="10">
        <f>IF($A37="","",$M37-$AC37)</f>
        <v/>
      </c>
      <c r="AJ37" s="11">
        <f>IF($A37="","",IF($AI37=0,0,$AH37/$AI37))</f>
        <v/>
      </c>
      <c r="AK37" s="12">
        <f>IF($A37="","",IF(AND($AH37&gt;0,$AJ37&gt;=0.05),"VIABLE",IF($AH37&gt;0,"REVISAR","NO VIABLE")))</f>
        <v/>
      </c>
      <c r="AL37" s="3" t="n"/>
    </row>
    <row r="38" ht="31" customHeight="1">
      <c r="A38" s="2" t="n"/>
      <c r="B38" s="3" t="n"/>
      <c r="C38" s="3" t="n"/>
      <c r="D38" s="3" t="n"/>
      <c r="E38" s="3" t="n"/>
      <c r="F38" s="4" t="n"/>
      <c r="G38" s="4" t="n"/>
      <c r="H38" s="3" t="n"/>
      <c r="I38" s="5" t="n"/>
      <c r="J38" s="6" t="n"/>
      <c r="K38" s="7">
        <f>IF($A38="","",$I38*$J38)</f>
        <v/>
      </c>
      <c r="L38" s="5" t="n"/>
      <c r="M38" s="7">
        <f>IF($A38="","",$I38+$K38+$L38)</f>
        <v/>
      </c>
      <c r="N38" s="5" t="n"/>
      <c r="O38" s="6" t="n"/>
      <c r="P38" s="7">
        <f>IF($A38="","",$N38*12*$O38)</f>
        <v/>
      </c>
      <c r="Q38" s="5" t="n"/>
      <c r="R38" s="5" t="n"/>
      <c r="S38" s="5" t="n"/>
      <c r="T38" s="5" t="n"/>
      <c r="U38" s="6" t="n"/>
      <c r="V38" s="7">
        <f>IF($A38="","",$P38*$U38)</f>
        <v/>
      </c>
      <c r="W38" s="5" t="n"/>
      <c r="X38" s="7">
        <f>IF($A38="","",$Q38+$R38+$S38+$T38+$V38+$W38)</f>
        <v/>
      </c>
      <c r="Y38" s="7">
        <f>IF($A38="","",$P38-$X38)</f>
        <v/>
      </c>
      <c r="Z38" s="8">
        <f>IF($A38="","",IFERROR($P38/$M38,0))</f>
        <v/>
      </c>
      <c r="AA38" s="8">
        <f>IF($A38="","",IFERROR($Y38/$M38,0))</f>
        <v/>
      </c>
      <c r="AB38" s="6" t="n"/>
      <c r="AC38" s="7">
        <f>IF($A38="","",$M38*$AB38)</f>
        <v/>
      </c>
      <c r="AD38" s="6" t="n"/>
      <c r="AE38" s="4" t="n"/>
      <c r="AF38" s="7">
        <f>IF($A38="","",IF(OR($AE38=0,$AC38=0),0,IF($AD38=0,$AC38/($AE38*12),$AC38*($AD38/12)*(1+$AD38/12)^($AE38*12)/((1+$AD38/12)^($AE38*12)-1))))</f>
        <v/>
      </c>
      <c r="AG38" s="7">
        <f>IF($A38="","",$AF38*12)</f>
        <v/>
      </c>
      <c r="AH38" s="7">
        <f>IF($A38="","",$Y38-$AG38)</f>
        <v/>
      </c>
      <c r="AI38" s="7">
        <f>IF($A38="","",$M38-$AC38)</f>
        <v/>
      </c>
      <c r="AJ38" s="8">
        <f>IF($A38="","",IF($AI38=0,0,$AH38/$AI38))</f>
        <v/>
      </c>
      <c r="AK38" s="9">
        <f>IF($A38="","",IF(AND($AH38&gt;0,$AJ38&gt;=0.05),"VIABLE",IF($AH38&gt;0,"REVISAR","NO VIABLE")))</f>
        <v/>
      </c>
      <c r="AL38" s="3" t="n"/>
    </row>
    <row r="39" ht="31" customHeight="1">
      <c r="A39" s="2" t="n"/>
      <c r="B39" s="3" t="n"/>
      <c r="C39" s="3" t="n"/>
      <c r="D39" s="3" t="n"/>
      <c r="E39" s="3" t="n"/>
      <c r="F39" s="4" t="n"/>
      <c r="G39" s="4" t="n"/>
      <c r="H39" s="3" t="n"/>
      <c r="I39" s="5" t="n"/>
      <c r="J39" s="6" t="n"/>
      <c r="K39" s="10">
        <f>IF($A39="","",$I39*$J39)</f>
        <v/>
      </c>
      <c r="L39" s="5" t="n"/>
      <c r="M39" s="10">
        <f>IF($A39="","",$I39+$K39+$L39)</f>
        <v/>
      </c>
      <c r="N39" s="5" t="n"/>
      <c r="O39" s="6" t="n"/>
      <c r="P39" s="10">
        <f>IF($A39="","",$N39*12*$O39)</f>
        <v/>
      </c>
      <c r="Q39" s="5" t="n"/>
      <c r="R39" s="5" t="n"/>
      <c r="S39" s="5" t="n"/>
      <c r="T39" s="5" t="n"/>
      <c r="U39" s="6" t="n"/>
      <c r="V39" s="10">
        <f>IF($A39="","",$P39*$U39)</f>
        <v/>
      </c>
      <c r="W39" s="5" t="n"/>
      <c r="X39" s="10">
        <f>IF($A39="","",$Q39+$R39+$S39+$T39+$V39+$W39)</f>
        <v/>
      </c>
      <c r="Y39" s="10">
        <f>IF($A39="","",$P39-$X39)</f>
        <v/>
      </c>
      <c r="Z39" s="11">
        <f>IF($A39="","",IFERROR($P39/$M39,0))</f>
        <v/>
      </c>
      <c r="AA39" s="11">
        <f>IF($A39="","",IFERROR($Y39/$M39,0))</f>
        <v/>
      </c>
      <c r="AB39" s="6" t="n"/>
      <c r="AC39" s="10">
        <f>IF($A39="","",$M39*$AB39)</f>
        <v/>
      </c>
      <c r="AD39" s="6" t="n"/>
      <c r="AE39" s="4" t="n"/>
      <c r="AF39" s="10">
        <f>IF($A39="","",IF(OR($AE39=0,$AC39=0),0,IF($AD39=0,$AC39/($AE39*12),$AC39*($AD39/12)*(1+$AD39/12)^($AE39*12)/((1+$AD39/12)^($AE39*12)-1))))</f>
        <v/>
      </c>
      <c r="AG39" s="10">
        <f>IF($A39="","",$AF39*12)</f>
        <v/>
      </c>
      <c r="AH39" s="10">
        <f>IF($A39="","",$Y39-$AG39)</f>
        <v/>
      </c>
      <c r="AI39" s="10">
        <f>IF($A39="","",$M39-$AC39)</f>
        <v/>
      </c>
      <c r="AJ39" s="11">
        <f>IF($A39="","",IF($AI39=0,0,$AH39/$AI39))</f>
        <v/>
      </c>
      <c r="AK39" s="12">
        <f>IF($A39="","",IF(AND($AH39&gt;0,$AJ39&gt;=0.05),"VIABLE",IF($AH39&gt;0,"REVISAR","NO VIABLE")))</f>
        <v/>
      </c>
      <c r="AL39" s="3" t="n"/>
    </row>
    <row r="40" ht="31" customHeight="1">
      <c r="A40" s="2" t="n"/>
      <c r="B40" s="3" t="n"/>
      <c r="C40" s="3" t="n"/>
      <c r="D40" s="3" t="n"/>
      <c r="E40" s="3" t="n"/>
      <c r="F40" s="4" t="n"/>
      <c r="G40" s="4" t="n"/>
      <c r="H40" s="3" t="n"/>
      <c r="I40" s="5" t="n"/>
      <c r="J40" s="6" t="n"/>
      <c r="K40" s="7">
        <f>IF($A40="","",$I40*$J40)</f>
        <v/>
      </c>
      <c r="L40" s="5" t="n"/>
      <c r="M40" s="7">
        <f>IF($A40="","",$I40+$K40+$L40)</f>
        <v/>
      </c>
      <c r="N40" s="5" t="n"/>
      <c r="O40" s="6" t="n"/>
      <c r="P40" s="7">
        <f>IF($A40="","",$N40*12*$O40)</f>
        <v/>
      </c>
      <c r="Q40" s="5" t="n"/>
      <c r="R40" s="5" t="n"/>
      <c r="S40" s="5" t="n"/>
      <c r="T40" s="5" t="n"/>
      <c r="U40" s="6" t="n"/>
      <c r="V40" s="7">
        <f>IF($A40="","",$P40*$U40)</f>
        <v/>
      </c>
      <c r="W40" s="5" t="n"/>
      <c r="X40" s="7">
        <f>IF($A40="","",$Q40+$R40+$S40+$T40+$V40+$W40)</f>
        <v/>
      </c>
      <c r="Y40" s="7">
        <f>IF($A40="","",$P40-$X40)</f>
        <v/>
      </c>
      <c r="Z40" s="8">
        <f>IF($A40="","",IFERROR($P40/$M40,0))</f>
        <v/>
      </c>
      <c r="AA40" s="8">
        <f>IF($A40="","",IFERROR($Y40/$M40,0))</f>
        <v/>
      </c>
      <c r="AB40" s="6" t="n"/>
      <c r="AC40" s="7">
        <f>IF($A40="","",$M40*$AB40)</f>
        <v/>
      </c>
      <c r="AD40" s="6" t="n"/>
      <c r="AE40" s="4" t="n"/>
      <c r="AF40" s="7">
        <f>IF($A40="","",IF(OR($AE40=0,$AC40=0),0,IF($AD40=0,$AC40/($AE40*12),$AC40*($AD40/12)*(1+$AD40/12)^($AE40*12)/((1+$AD40/12)^($AE40*12)-1))))</f>
        <v/>
      </c>
      <c r="AG40" s="7">
        <f>IF($A40="","",$AF40*12)</f>
        <v/>
      </c>
      <c r="AH40" s="7">
        <f>IF($A40="","",$Y40-$AG40)</f>
        <v/>
      </c>
      <c r="AI40" s="7">
        <f>IF($A40="","",$M40-$AC40)</f>
        <v/>
      </c>
      <c r="AJ40" s="8">
        <f>IF($A40="","",IF($AI40=0,0,$AH40/$AI40))</f>
        <v/>
      </c>
      <c r="AK40" s="9">
        <f>IF($A40="","",IF(AND($AH40&gt;0,$AJ40&gt;=0.05),"VIABLE",IF($AH40&gt;0,"REVISAR","NO VIABLE")))</f>
        <v/>
      </c>
      <c r="AL40" s="3" t="n"/>
    </row>
    <row r="41" ht="31" customHeight="1">
      <c r="A41" s="2" t="n"/>
      <c r="B41" s="3" t="n"/>
      <c r="C41" s="3" t="n"/>
      <c r="D41" s="3" t="n"/>
      <c r="E41" s="3" t="n"/>
      <c r="F41" s="4" t="n"/>
      <c r="G41" s="4" t="n"/>
      <c r="H41" s="3" t="n"/>
      <c r="I41" s="5" t="n"/>
      <c r="J41" s="6" t="n"/>
      <c r="K41" s="10">
        <f>IF($A41="","",$I41*$J41)</f>
        <v/>
      </c>
      <c r="L41" s="5" t="n"/>
      <c r="M41" s="10">
        <f>IF($A41="","",$I41+$K41+$L41)</f>
        <v/>
      </c>
      <c r="N41" s="5" t="n"/>
      <c r="O41" s="6" t="n"/>
      <c r="P41" s="10">
        <f>IF($A41="","",$N41*12*$O41)</f>
        <v/>
      </c>
      <c r="Q41" s="5" t="n"/>
      <c r="R41" s="5" t="n"/>
      <c r="S41" s="5" t="n"/>
      <c r="T41" s="5" t="n"/>
      <c r="U41" s="6" t="n"/>
      <c r="V41" s="10">
        <f>IF($A41="","",$P41*$U41)</f>
        <v/>
      </c>
      <c r="W41" s="5" t="n"/>
      <c r="X41" s="10">
        <f>IF($A41="","",$Q41+$R41+$S41+$T41+$V41+$W41)</f>
        <v/>
      </c>
      <c r="Y41" s="10">
        <f>IF($A41="","",$P41-$X41)</f>
        <v/>
      </c>
      <c r="Z41" s="11">
        <f>IF($A41="","",IFERROR($P41/$M41,0))</f>
        <v/>
      </c>
      <c r="AA41" s="11">
        <f>IF($A41="","",IFERROR($Y41/$M41,0))</f>
        <v/>
      </c>
      <c r="AB41" s="6" t="n"/>
      <c r="AC41" s="10">
        <f>IF($A41="","",$M41*$AB41)</f>
        <v/>
      </c>
      <c r="AD41" s="6" t="n"/>
      <c r="AE41" s="4" t="n"/>
      <c r="AF41" s="10">
        <f>IF($A41="","",IF(OR($AE41=0,$AC41=0),0,IF($AD41=0,$AC41/($AE41*12),$AC41*($AD41/12)*(1+$AD41/12)^($AE41*12)/((1+$AD41/12)^($AE41*12)-1))))</f>
        <v/>
      </c>
      <c r="AG41" s="10">
        <f>IF($A41="","",$AF41*12)</f>
        <v/>
      </c>
      <c r="AH41" s="10">
        <f>IF($A41="","",$Y41-$AG41)</f>
        <v/>
      </c>
      <c r="AI41" s="10">
        <f>IF($A41="","",$M41-$AC41)</f>
        <v/>
      </c>
      <c r="AJ41" s="11">
        <f>IF($A41="","",IF($AI41=0,0,$AH41/$AI41))</f>
        <v/>
      </c>
      <c r="AK41" s="12">
        <f>IF($A41="","",IF(AND($AH41&gt;0,$AJ41&gt;=0.05),"VIABLE",IF($AH41&gt;0,"REVISAR","NO VIABLE")))</f>
        <v/>
      </c>
      <c r="AL41" s="3" t="n"/>
    </row>
    <row r="42" ht="31" customHeight="1">
      <c r="A42" s="2" t="n"/>
      <c r="B42" s="3" t="n"/>
      <c r="C42" s="3" t="n"/>
      <c r="D42" s="3" t="n"/>
      <c r="E42" s="3" t="n"/>
      <c r="F42" s="4" t="n"/>
      <c r="G42" s="4" t="n"/>
      <c r="H42" s="3" t="n"/>
      <c r="I42" s="5" t="n"/>
      <c r="J42" s="6" t="n"/>
      <c r="K42" s="7">
        <f>IF($A42="","",$I42*$J42)</f>
        <v/>
      </c>
      <c r="L42" s="5" t="n"/>
      <c r="M42" s="7">
        <f>IF($A42="","",$I42+$K42+$L42)</f>
        <v/>
      </c>
      <c r="N42" s="5" t="n"/>
      <c r="O42" s="6" t="n"/>
      <c r="P42" s="7">
        <f>IF($A42="","",$N42*12*$O42)</f>
        <v/>
      </c>
      <c r="Q42" s="5" t="n"/>
      <c r="R42" s="5" t="n"/>
      <c r="S42" s="5" t="n"/>
      <c r="T42" s="5" t="n"/>
      <c r="U42" s="6" t="n"/>
      <c r="V42" s="7">
        <f>IF($A42="","",$P42*$U42)</f>
        <v/>
      </c>
      <c r="W42" s="5" t="n"/>
      <c r="X42" s="7">
        <f>IF($A42="","",$Q42+$R42+$S42+$T42+$V42+$W42)</f>
        <v/>
      </c>
      <c r="Y42" s="7">
        <f>IF($A42="","",$P42-$X42)</f>
        <v/>
      </c>
      <c r="Z42" s="8">
        <f>IF($A42="","",IFERROR($P42/$M42,0))</f>
        <v/>
      </c>
      <c r="AA42" s="8">
        <f>IF($A42="","",IFERROR($Y42/$M42,0))</f>
        <v/>
      </c>
      <c r="AB42" s="6" t="n"/>
      <c r="AC42" s="7">
        <f>IF($A42="","",$M42*$AB42)</f>
        <v/>
      </c>
      <c r="AD42" s="6" t="n"/>
      <c r="AE42" s="4" t="n"/>
      <c r="AF42" s="7">
        <f>IF($A42="","",IF(OR($AE42=0,$AC42=0),0,IF($AD42=0,$AC42/($AE42*12),$AC42*($AD42/12)*(1+$AD42/12)^($AE42*12)/((1+$AD42/12)^($AE42*12)-1))))</f>
        <v/>
      </c>
      <c r="AG42" s="7">
        <f>IF($A42="","",$AF42*12)</f>
        <v/>
      </c>
      <c r="AH42" s="7">
        <f>IF($A42="","",$Y42-$AG42)</f>
        <v/>
      </c>
      <c r="AI42" s="7">
        <f>IF($A42="","",$M42-$AC42)</f>
        <v/>
      </c>
      <c r="AJ42" s="8">
        <f>IF($A42="","",IF($AI42=0,0,$AH42/$AI42))</f>
        <v/>
      </c>
      <c r="AK42" s="9">
        <f>IF($A42="","",IF(AND($AH42&gt;0,$AJ42&gt;=0.05),"VIABLE",IF($AH42&gt;0,"REVISAR","NO VIABLE")))</f>
        <v/>
      </c>
      <c r="AL42" s="3" t="n"/>
    </row>
    <row r="43" ht="31" customHeight="1">
      <c r="A43" s="2" t="n"/>
      <c r="B43" s="3" t="n"/>
      <c r="C43" s="3" t="n"/>
      <c r="D43" s="3" t="n"/>
      <c r="E43" s="3" t="n"/>
      <c r="F43" s="4" t="n"/>
      <c r="G43" s="4" t="n"/>
      <c r="H43" s="3" t="n"/>
      <c r="I43" s="5" t="n"/>
      <c r="J43" s="6" t="n"/>
      <c r="K43" s="10">
        <f>IF($A43="","",$I43*$J43)</f>
        <v/>
      </c>
      <c r="L43" s="5" t="n"/>
      <c r="M43" s="10">
        <f>IF($A43="","",$I43+$K43+$L43)</f>
        <v/>
      </c>
      <c r="N43" s="5" t="n"/>
      <c r="O43" s="6" t="n"/>
      <c r="P43" s="10">
        <f>IF($A43="","",$N43*12*$O43)</f>
        <v/>
      </c>
      <c r="Q43" s="5" t="n"/>
      <c r="R43" s="5" t="n"/>
      <c r="S43" s="5" t="n"/>
      <c r="T43" s="5" t="n"/>
      <c r="U43" s="6" t="n"/>
      <c r="V43" s="10">
        <f>IF($A43="","",$P43*$U43)</f>
        <v/>
      </c>
      <c r="W43" s="5" t="n"/>
      <c r="X43" s="10">
        <f>IF($A43="","",$Q43+$R43+$S43+$T43+$V43+$W43)</f>
        <v/>
      </c>
      <c r="Y43" s="10">
        <f>IF($A43="","",$P43-$X43)</f>
        <v/>
      </c>
      <c r="Z43" s="11">
        <f>IF($A43="","",IFERROR($P43/$M43,0))</f>
        <v/>
      </c>
      <c r="AA43" s="11">
        <f>IF($A43="","",IFERROR($Y43/$M43,0))</f>
        <v/>
      </c>
      <c r="AB43" s="6" t="n"/>
      <c r="AC43" s="10">
        <f>IF($A43="","",$M43*$AB43)</f>
        <v/>
      </c>
      <c r="AD43" s="6" t="n"/>
      <c r="AE43" s="4" t="n"/>
      <c r="AF43" s="10">
        <f>IF($A43="","",IF(OR($AE43=0,$AC43=0),0,IF($AD43=0,$AC43/($AE43*12),$AC43*($AD43/12)*(1+$AD43/12)^($AE43*12)/((1+$AD43/12)^($AE43*12)-1))))</f>
        <v/>
      </c>
      <c r="AG43" s="10">
        <f>IF($A43="","",$AF43*12)</f>
        <v/>
      </c>
      <c r="AH43" s="10">
        <f>IF($A43="","",$Y43-$AG43)</f>
        <v/>
      </c>
      <c r="AI43" s="10">
        <f>IF($A43="","",$M43-$AC43)</f>
        <v/>
      </c>
      <c r="AJ43" s="11">
        <f>IF($A43="","",IF($AI43=0,0,$AH43/$AI43))</f>
        <v/>
      </c>
      <c r="AK43" s="12">
        <f>IF($A43="","",IF(AND($AH43&gt;0,$AJ43&gt;=0.05),"VIABLE",IF($AH43&gt;0,"REVISAR","NO VIABLE")))</f>
        <v/>
      </c>
      <c r="AL43" s="3" t="n"/>
    </row>
    <row r="44" ht="31" customHeight="1">
      <c r="A44" s="2" t="n"/>
      <c r="B44" s="3" t="n"/>
      <c r="C44" s="3" t="n"/>
      <c r="D44" s="3" t="n"/>
      <c r="E44" s="3" t="n"/>
      <c r="F44" s="4" t="n"/>
      <c r="G44" s="4" t="n"/>
      <c r="H44" s="3" t="n"/>
      <c r="I44" s="5" t="n"/>
      <c r="J44" s="6" t="n"/>
      <c r="K44" s="7">
        <f>IF($A44="","",$I44*$J44)</f>
        <v/>
      </c>
      <c r="L44" s="5" t="n"/>
      <c r="M44" s="7">
        <f>IF($A44="","",$I44+$K44+$L44)</f>
        <v/>
      </c>
      <c r="N44" s="5" t="n"/>
      <c r="O44" s="6" t="n"/>
      <c r="P44" s="7">
        <f>IF($A44="","",$N44*12*$O44)</f>
        <v/>
      </c>
      <c r="Q44" s="5" t="n"/>
      <c r="R44" s="5" t="n"/>
      <c r="S44" s="5" t="n"/>
      <c r="T44" s="5" t="n"/>
      <c r="U44" s="6" t="n"/>
      <c r="V44" s="7">
        <f>IF($A44="","",$P44*$U44)</f>
        <v/>
      </c>
      <c r="W44" s="5" t="n"/>
      <c r="X44" s="7">
        <f>IF($A44="","",$Q44+$R44+$S44+$T44+$V44+$W44)</f>
        <v/>
      </c>
      <c r="Y44" s="7">
        <f>IF($A44="","",$P44-$X44)</f>
        <v/>
      </c>
      <c r="Z44" s="8">
        <f>IF($A44="","",IFERROR($P44/$M44,0))</f>
        <v/>
      </c>
      <c r="AA44" s="8">
        <f>IF($A44="","",IFERROR($Y44/$M44,0))</f>
        <v/>
      </c>
      <c r="AB44" s="6" t="n"/>
      <c r="AC44" s="7">
        <f>IF($A44="","",$M44*$AB44)</f>
        <v/>
      </c>
      <c r="AD44" s="6" t="n"/>
      <c r="AE44" s="4" t="n"/>
      <c r="AF44" s="7">
        <f>IF($A44="","",IF(OR($AE44=0,$AC44=0),0,IF($AD44=0,$AC44/($AE44*12),$AC44*($AD44/12)*(1+$AD44/12)^($AE44*12)/((1+$AD44/12)^($AE44*12)-1))))</f>
        <v/>
      </c>
      <c r="AG44" s="7">
        <f>IF($A44="","",$AF44*12)</f>
        <v/>
      </c>
      <c r="AH44" s="7">
        <f>IF($A44="","",$Y44-$AG44)</f>
        <v/>
      </c>
      <c r="AI44" s="7">
        <f>IF($A44="","",$M44-$AC44)</f>
        <v/>
      </c>
      <c r="AJ44" s="8">
        <f>IF($A44="","",IF($AI44=0,0,$AH44/$AI44))</f>
        <v/>
      </c>
      <c r="AK44" s="9">
        <f>IF($A44="","",IF(AND($AH44&gt;0,$AJ44&gt;=0.05),"VIABLE",IF($AH44&gt;0,"REVISAR","NO VIABLE")))</f>
        <v/>
      </c>
      <c r="AL44" s="3" t="n"/>
    </row>
    <row r="45" ht="31" customHeight="1">
      <c r="A45" s="2" t="n"/>
      <c r="B45" s="3" t="n"/>
      <c r="C45" s="3" t="n"/>
      <c r="D45" s="3" t="n"/>
      <c r="E45" s="3" t="n"/>
      <c r="F45" s="4" t="n"/>
      <c r="G45" s="4" t="n"/>
      <c r="H45" s="3" t="n"/>
      <c r="I45" s="5" t="n"/>
      <c r="J45" s="6" t="n"/>
      <c r="K45" s="10">
        <f>IF($A45="","",$I45*$J45)</f>
        <v/>
      </c>
      <c r="L45" s="5" t="n"/>
      <c r="M45" s="10">
        <f>IF($A45="","",$I45+$K45+$L45)</f>
        <v/>
      </c>
      <c r="N45" s="5" t="n"/>
      <c r="O45" s="6" t="n"/>
      <c r="P45" s="10">
        <f>IF($A45="","",$N45*12*$O45)</f>
        <v/>
      </c>
      <c r="Q45" s="5" t="n"/>
      <c r="R45" s="5" t="n"/>
      <c r="S45" s="5" t="n"/>
      <c r="T45" s="5" t="n"/>
      <c r="U45" s="6" t="n"/>
      <c r="V45" s="10">
        <f>IF($A45="","",$P45*$U45)</f>
        <v/>
      </c>
      <c r="W45" s="5" t="n"/>
      <c r="X45" s="10">
        <f>IF($A45="","",$Q45+$R45+$S45+$T45+$V45+$W45)</f>
        <v/>
      </c>
      <c r="Y45" s="10">
        <f>IF($A45="","",$P45-$X45)</f>
        <v/>
      </c>
      <c r="Z45" s="11">
        <f>IF($A45="","",IFERROR($P45/$M45,0))</f>
        <v/>
      </c>
      <c r="AA45" s="11">
        <f>IF($A45="","",IFERROR($Y45/$M45,0))</f>
        <v/>
      </c>
      <c r="AB45" s="6" t="n"/>
      <c r="AC45" s="10">
        <f>IF($A45="","",$M45*$AB45)</f>
        <v/>
      </c>
      <c r="AD45" s="6" t="n"/>
      <c r="AE45" s="4" t="n"/>
      <c r="AF45" s="10">
        <f>IF($A45="","",IF(OR($AE45=0,$AC45=0),0,IF($AD45=0,$AC45/($AE45*12),$AC45*($AD45/12)*(1+$AD45/12)^($AE45*12)/((1+$AD45/12)^($AE45*12)-1))))</f>
        <v/>
      </c>
      <c r="AG45" s="10">
        <f>IF($A45="","",$AF45*12)</f>
        <v/>
      </c>
      <c r="AH45" s="10">
        <f>IF($A45="","",$Y45-$AG45)</f>
        <v/>
      </c>
      <c r="AI45" s="10">
        <f>IF($A45="","",$M45-$AC45)</f>
        <v/>
      </c>
      <c r="AJ45" s="11">
        <f>IF($A45="","",IF($AI45=0,0,$AH45/$AI45))</f>
        <v/>
      </c>
      <c r="AK45" s="12">
        <f>IF($A45="","",IF(AND($AH45&gt;0,$AJ45&gt;=0.05),"VIABLE",IF($AH45&gt;0,"REVISAR","NO VIABLE")))</f>
        <v/>
      </c>
      <c r="AL45" s="3" t="n"/>
    </row>
    <row r="46" ht="31" customHeight="1">
      <c r="A46" s="2" t="n"/>
      <c r="B46" s="3" t="n"/>
      <c r="C46" s="3" t="n"/>
      <c r="D46" s="3" t="n"/>
      <c r="E46" s="3" t="n"/>
      <c r="F46" s="4" t="n"/>
      <c r="G46" s="4" t="n"/>
      <c r="H46" s="3" t="n"/>
      <c r="I46" s="5" t="n"/>
      <c r="J46" s="6" t="n"/>
      <c r="K46" s="7">
        <f>IF($A46="","",$I46*$J46)</f>
        <v/>
      </c>
      <c r="L46" s="5" t="n"/>
      <c r="M46" s="7">
        <f>IF($A46="","",$I46+$K46+$L46)</f>
        <v/>
      </c>
      <c r="N46" s="5" t="n"/>
      <c r="O46" s="6" t="n"/>
      <c r="P46" s="7">
        <f>IF($A46="","",$N46*12*$O46)</f>
        <v/>
      </c>
      <c r="Q46" s="5" t="n"/>
      <c r="R46" s="5" t="n"/>
      <c r="S46" s="5" t="n"/>
      <c r="T46" s="5" t="n"/>
      <c r="U46" s="6" t="n"/>
      <c r="V46" s="7">
        <f>IF($A46="","",$P46*$U46)</f>
        <v/>
      </c>
      <c r="W46" s="5" t="n"/>
      <c r="X46" s="7">
        <f>IF($A46="","",$Q46+$R46+$S46+$T46+$V46+$W46)</f>
        <v/>
      </c>
      <c r="Y46" s="7">
        <f>IF($A46="","",$P46-$X46)</f>
        <v/>
      </c>
      <c r="Z46" s="8">
        <f>IF($A46="","",IFERROR($P46/$M46,0))</f>
        <v/>
      </c>
      <c r="AA46" s="8">
        <f>IF($A46="","",IFERROR($Y46/$M46,0))</f>
        <v/>
      </c>
      <c r="AB46" s="6" t="n"/>
      <c r="AC46" s="7">
        <f>IF($A46="","",$M46*$AB46)</f>
        <v/>
      </c>
      <c r="AD46" s="6" t="n"/>
      <c r="AE46" s="4" t="n"/>
      <c r="AF46" s="7">
        <f>IF($A46="","",IF(OR($AE46=0,$AC46=0),0,IF($AD46=0,$AC46/($AE46*12),$AC46*($AD46/12)*(1+$AD46/12)^($AE46*12)/((1+$AD46/12)^($AE46*12)-1))))</f>
        <v/>
      </c>
      <c r="AG46" s="7">
        <f>IF($A46="","",$AF46*12)</f>
        <v/>
      </c>
      <c r="AH46" s="7">
        <f>IF($A46="","",$Y46-$AG46)</f>
        <v/>
      </c>
      <c r="AI46" s="7">
        <f>IF($A46="","",$M46-$AC46)</f>
        <v/>
      </c>
      <c r="AJ46" s="8">
        <f>IF($A46="","",IF($AI46=0,0,$AH46/$AI46))</f>
        <v/>
      </c>
      <c r="AK46" s="9">
        <f>IF($A46="","",IF(AND($AH46&gt;0,$AJ46&gt;=0.05),"VIABLE",IF($AH46&gt;0,"REVISAR","NO VIABLE")))</f>
        <v/>
      </c>
      <c r="AL46" s="3" t="n"/>
    </row>
    <row r="47" ht="31" customHeight="1">
      <c r="A47" s="2" t="n"/>
      <c r="B47" s="3" t="n"/>
      <c r="C47" s="3" t="n"/>
      <c r="D47" s="3" t="n"/>
      <c r="E47" s="3" t="n"/>
      <c r="F47" s="4" t="n"/>
      <c r="G47" s="4" t="n"/>
      <c r="H47" s="3" t="n"/>
      <c r="I47" s="5" t="n"/>
      <c r="J47" s="6" t="n"/>
      <c r="K47" s="10">
        <f>IF($A47="","",$I47*$J47)</f>
        <v/>
      </c>
      <c r="L47" s="5" t="n"/>
      <c r="M47" s="10">
        <f>IF($A47="","",$I47+$K47+$L47)</f>
        <v/>
      </c>
      <c r="N47" s="5" t="n"/>
      <c r="O47" s="6" t="n"/>
      <c r="P47" s="10">
        <f>IF($A47="","",$N47*12*$O47)</f>
        <v/>
      </c>
      <c r="Q47" s="5" t="n"/>
      <c r="R47" s="5" t="n"/>
      <c r="S47" s="5" t="n"/>
      <c r="T47" s="5" t="n"/>
      <c r="U47" s="6" t="n"/>
      <c r="V47" s="10">
        <f>IF($A47="","",$P47*$U47)</f>
        <v/>
      </c>
      <c r="W47" s="5" t="n"/>
      <c r="X47" s="10">
        <f>IF($A47="","",$Q47+$R47+$S47+$T47+$V47+$W47)</f>
        <v/>
      </c>
      <c r="Y47" s="10">
        <f>IF($A47="","",$P47-$X47)</f>
        <v/>
      </c>
      <c r="Z47" s="11">
        <f>IF($A47="","",IFERROR($P47/$M47,0))</f>
        <v/>
      </c>
      <c r="AA47" s="11">
        <f>IF($A47="","",IFERROR($Y47/$M47,0))</f>
        <v/>
      </c>
      <c r="AB47" s="6" t="n"/>
      <c r="AC47" s="10">
        <f>IF($A47="","",$M47*$AB47)</f>
        <v/>
      </c>
      <c r="AD47" s="6" t="n"/>
      <c r="AE47" s="4" t="n"/>
      <c r="AF47" s="10">
        <f>IF($A47="","",IF(OR($AE47=0,$AC47=0),0,IF($AD47=0,$AC47/($AE47*12),$AC47*($AD47/12)*(1+$AD47/12)^($AE47*12)/((1+$AD47/12)^($AE47*12)-1))))</f>
        <v/>
      </c>
      <c r="AG47" s="10">
        <f>IF($A47="","",$AF47*12)</f>
        <v/>
      </c>
      <c r="AH47" s="10">
        <f>IF($A47="","",$Y47-$AG47)</f>
        <v/>
      </c>
      <c r="AI47" s="10">
        <f>IF($A47="","",$M47-$AC47)</f>
        <v/>
      </c>
      <c r="AJ47" s="11">
        <f>IF($A47="","",IF($AI47=0,0,$AH47/$AI47))</f>
        <v/>
      </c>
      <c r="AK47" s="12">
        <f>IF($A47="","",IF(AND($AH47&gt;0,$AJ47&gt;=0.05),"VIABLE",IF($AH47&gt;0,"REVISAR","NO VIABLE")))</f>
        <v/>
      </c>
      <c r="AL47" s="3" t="n"/>
    </row>
    <row r="48" ht="31" customHeight="1">
      <c r="A48" s="2" t="n"/>
      <c r="B48" s="3" t="n"/>
      <c r="C48" s="3" t="n"/>
      <c r="D48" s="3" t="n"/>
      <c r="E48" s="3" t="n"/>
      <c r="F48" s="4" t="n"/>
      <c r="G48" s="4" t="n"/>
      <c r="H48" s="3" t="n"/>
      <c r="I48" s="5" t="n"/>
      <c r="J48" s="6" t="n"/>
      <c r="K48" s="7">
        <f>IF($A48="","",$I48*$J48)</f>
        <v/>
      </c>
      <c r="L48" s="5" t="n"/>
      <c r="M48" s="7">
        <f>IF($A48="","",$I48+$K48+$L48)</f>
        <v/>
      </c>
      <c r="N48" s="5" t="n"/>
      <c r="O48" s="6" t="n"/>
      <c r="P48" s="7">
        <f>IF($A48="","",$N48*12*$O48)</f>
        <v/>
      </c>
      <c r="Q48" s="5" t="n"/>
      <c r="R48" s="5" t="n"/>
      <c r="S48" s="5" t="n"/>
      <c r="T48" s="5" t="n"/>
      <c r="U48" s="6" t="n"/>
      <c r="V48" s="7">
        <f>IF($A48="","",$P48*$U48)</f>
        <v/>
      </c>
      <c r="W48" s="5" t="n"/>
      <c r="X48" s="7">
        <f>IF($A48="","",$Q48+$R48+$S48+$T48+$V48+$W48)</f>
        <v/>
      </c>
      <c r="Y48" s="7">
        <f>IF($A48="","",$P48-$X48)</f>
        <v/>
      </c>
      <c r="Z48" s="8">
        <f>IF($A48="","",IFERROR($P48/$M48,0))</f>
        <v/>
      </c>
      <c r="AA48" s="8">
        <f>IF($A48="","",IFERROR($Y48/$M48,0))</f>
        <v/>
      </c>
      <c r="AB48" s="6" t="n"/>
      <c r="AC48" s="7">
        <f>IF($A48="","",$M48*$AB48)</f>
        <v/>
      </c>
      <c r="AD48" s="6" t="n"/>
      <c r="AE48" s="4" t="n"/>
      <c r="AF48" s="7">
        <f>IF($A48="","",IF(OR($AE48=0,$AC48=0),0,IF($AD48=0,$AC48/($AE48*12),$AC48*($AD48/12)*(1+$AD48/12)^($AE48*12)/((1+$AD48/12)^($AE48*12)-1))))</f>
        <v/>
      </c>
      <c r="AG48" s="7">
        <f>IF($A48="","",$AF48*12)</f>
        <v/>
      </c>
      <c r="AH48" s="7">
        <f>IF($A48="","",$Y48-$AG48)</f>
        <v/>
      </c>
      <c r="AI48" s="7">
        <f>IF($A48="","",$M48-$AC48)</f>
        <v/>
      </c>
      <c r="AJ48" s="8">
        <f>IF($A48="","",IF($AI48=0,0,$AH48/$AI48))</f>
        <v/>
      </c>
      <c r="AK48" s="9">
        <f>IF($A48="","",IF(AND($AH48&gt;0,$AJ48&gt;=0.05),"VIABLE",IF($AH48&gt;0,"REVISAR","NO VIABLE")))</f>
        <v/>
      </c>
      <c r="AL48" s="3" t="n"/>
    </row>
    <row r="49" ht="31" customHeight="1">
      <c r="A49" s="2" t="n"/>
      <c r="B49" s="3" t="n"/>
      <c r="C49" s="3" t="n"/>
      <c r="D49" s="3" t="n"/>
      <c r="E49" s="3" t="n"/>
      <c r="F49" s="4" t="n"/>
      <c r="G49" s="4" t="n"/>
      <c r="H49" s="3" t="n"/>
      <c r="I49" s="5" t="n"/>
      <c r="J49" s="6" t="n"/>
      <c r="K49" s="10">
        <f>IF($A49="","",$I49*$J49)</f>
        <v/>
      </c>
      <c r="L49" s="5" t="n"/>
      <c r="M49" s="10">
        <f>IF($A49="","",$I49+$K49+$L49)</f>
        <v/>
      </c>
      <c r="N49" s="5" t="n"/>
      <c r="O49" s="6" t="n"/>
      <c r="P49" s="10">
        <f>IF($A49="","",$N49*12*$O49)</f>
        <v/>
      </c>
      <c r="Q49" s="5" t="n"/>
      <c r="R49" s="5" t="n"/>
      <c r="S49" s="5" t="n"/>
      <c r="T49" s="5" t="n"/>
      <c r="U49" s="6" t="n"/>
      <c r="V49" s="10">
        <f>IF($A49="","",$P49*$U49)</f>
        <v/>
      </c>
      <c r="W49" s="5" t="n"/>
      <c r="X49" s="10">
        <f>IF($A49="","",$Q49+$R49+$S49+$T49+$V49+$W49)</f>
        <v/>
      </c>
      <c r="Y49" s="10">
        <f>IF($A49="","",$P49-$X49)</f>
        <v/>
      </c>
      <c r="Z49" s="11">
        <f>IF($A49="","",IFERROR($P49/$M49,0))</f>
        <v/>
      </c>
      <c r="AA49" s="11">
        <f>IF($A49="","",IFERROR($Y49/$M49,0))</f>
        <v/>
      </c>
      <c r="AB49" s="6" t="n"/>
      <c r="AC49" s="10">
        <f>IF($A49="","",$M49*$AB49)</f>
        <v/>
      </c>
      <c r="AD49" s="6" t="n"/>
      <c r="AE49" s="4" t="n"/>
      <c r="AF49" s="10">
        <f>IF($A49="","",IF(OR($AE49=0,$AC49=0),0,IF($AD49=0,$AC49/($AE49*12),$AC49*($AD49/12)*(1+$AD49/12)^($AE49*12)/((1+$AD49/12)^($AE49*12)-1))))</f>
        <v/>
      </c>
      <c r="AG49" s="10">
        <f>IF($A49="","",$AF49*12)</f>
        <v/>
      </c>
      <c r="AH49" s="10">
        <f>IF($A49="","",$Y49-$AG49)</f>
        <v/>
      </c>
      <c r="AI49" s="10">
        <f>IF($A49="","",$M49-$AC49)</f>
        <v/>
      </c>
      <c r="AJ49" s="11">
        <f>IF($A49="","",IF($AI49=0,0,$AH49/$AI49))</f>
        <v/>
      </c>
      <c r="AK49" s="12">
        <f>IF($A49="","",IF(AND($AH49&gt;0,$AJ49&gt;=0.05),"VIABLE",IF($AH49&gt;0,"REVISAR","NO VIABLE")))</f>
        <v/>
      </c>
      <c r="AL49" s="3" t="n"/>
    </row>
    <row r="50" ht="31" customHeight="1">
      <c r="A50" s="2" t="n"/>
      <c r="B50" s="3" t="n"/>
      <c r="C50" s="3" t="n"/>
      <c r="D50" s="3" t="n"/>
      <c r="E50" s="3" t="n"/>
      <c r="F50" s="4" t="n"/>
      <c r="G50" s="4" t="n"/>
      <c r="H50" s="3" t="n"/>
      <c r="I50" s="5" t="n"/>
      <c r="J50" s="6" t="n"/>
      <c r="K50" s="7">
        <f>IF($A50="","",$I50*$J50)</f>
        <v/>
      </c>
      <c r="L50" s="5" t="n"/>
      <c r="M50" s="7">
        <f>IF($A50="","",$I50+$K50+$L50)</f>
        <v/>
      </c>
      <c r="N50" s="5" t="n"/>
      <c r="O50" s="6" t="n"/>
      <c r="P50" s="7">
        <f>IF($A50="","",$N50*12*$O50)</f>
        <v/>
      </c>
      <c r="Q50" s="5" t="n"/>
      <c r="R50" s="5" t="n"/>
      <c r="S50" s="5" t="n"/>
      <c r="T50" s="5" t="n"/>
      <c r="U50" s="6" t="n"/>
      <c r="V50" s="7">
        <f>IF($A50="","",$P50*$U50)</f>
        <v/>
      </c>
      <c r="W50" s="5" t="n"/>
      <c r="X50" s="7">
        <f>IF($A50="","",$Q50+$R50+$S50+$T50+$V50+$W50)</f>
        <v/>
      </c>
      <c r="Y50" s="7">
        <f>IF($A50="","",$P50-$X50)</f>
        <v/>
      </c>
      <c r="Z50" s="8">
        <f>IF($A50="","",IFERROR($P50/$M50,0))</f>
        <v/>
      </c>
      <c r="AA50" s="8">
        <f>IF($A50="","",IFERROR($Y50/$M50,0))</f>
        <v/>
      </c>
      <c r="AB50" s="6" t="n"/>
      <c r="AC50" s="7">
        <f>IF($A50="","",$M50*$AB50)</f>
        <v/>
      </c>
      <c r="AD50" s="6" t="n"/>
      <c r="AE50" s="4" t="n"/>
      <c r="AF50" s="7">
        <f>IF($A50="","",IF(OR($AE50=0,$AC50=0),0,IF($AD50=0,$AC50/($AE50*12),$AC50*($AD50/12)*(1+$AD50/12)^($AE50*12)/((1+$AD50/12)^($AE50*12)-1))))</f>
        <v/>
      </c>
      <c r="AG50" s="7">
        <f>IF($A50="","",$AF50*12)</f>
        <v/>
      </c>
      <c r="AH50" s="7">
        <f>IF($A50="","",$Y50-$AG50)</f>
        <v/>
      </c>
      <c r="AI50" s="7">
        <f>IF($A50="","",$M50-$AC50)</f>
        <v/>
      </c>
      <c r="AJ50" s="8">
        <f>IF($A50="","",IF($AI50=0,0,$AH50/$AI50))</f>
        <v/>
      </c>
      <c r="AK50" s="9">
        <f>IF($A50="","",IF(AND($AH50&gt;0,$AJ50&gt;=0.05),"VIABLE",IF($AH50&gt;0,"REVISAR","NO VIABLE")))</f>
        <v/>
      </c>
      <c r="AL50" s="3" t="n"/>
    </row>
    <row r="51" ht="31" customHeight="1">
      <c r="A51" s="2" t="n"/>
      <c r="B51" s="3" t="n"/>
      <c r="C51" s="3" t="n"/>
      <c r="D51" s="3" t="n"/>
      <c r="E51" s="3" t="n"/>
      <c r="F51" s="4" t="n"/>
      <c r="G51" s="4" t="n"/>
      <c r="H51" s="3" t="n"/>
      <c r="I51" s="5" t="n"/>
      <c r="J51" s="6" t="n"/>
      <c r="K51" s="10">
        <f>IF($A51="","",$I51*$J51)</f>
        <v/>
      </c>
      <c r="L51" s="5" t="n"/>
      <c r="M51" s="10">
        <f>IF($A51="","",$I51+$K51+$L51)</f>
        <v/>
      </c>
      <c r="N51" s="5" t="n"/>
      <c r="O51" s="6" t="n"/>
      <c r="P51" s="10">
        <f>IF($A51="","",$N51*12*$O51)</f>
        <v/>
      </c>
      <c r="Q51" s="5" t="n"/>
      <c r="R51" s="5" t="n"/>
      <c r="S51" s="5" t="n"/>
      <c r="T51" s="5" t="n"/>
      <c r="U51" s="6" t="n"/>
      <c r="V51" s="10">
        <f>IF($A51="","",$P51*$U51)</f>
        <v/>
      </c>
      <c r="W51" s="5" t="n"/>
      <c r="X51" s="10">
        <f>IF($A51="","",$Q51+$R51+$S51+$T51+$V51+$W51)</f>
        <v/>
      </c>
      <c r="Y51" s="10">
        <f>IF($A51="","",$P51-$X51)</f>
        <v/>
      </c>
      <c r="Z51" s="11">
        <f>IF($A51="","",IFERROR($P51/$M51,0))</f>
        <v/>
      </c>
      <c r="AA51" s="11">
        <f>IF($A51="","",IFERROR($Y51/$M51,0))</f>
        <v/>
      </c>
      <c r="AB51" s="6" t="n"/>
      <c r="AC51" s="10">
        <f>IF($A51="","",$M51*$AB51)</f>
        <v/>
      </c>
      <c r="AD51" s="6" t="n"/>
      <c r="AE51" s="4" t="n"/>
      <c r="AF51" s="10">
        <f>IF($A51="","",IF(OR($AE51=0,$AC51=0),0,IF($AD51=0,$AC51/($AE51*12),$AC51*($AD51/12)*(1+$AD51/12)^($AE51*12)/((1+$AD51/12)^($AE51*12)-1))))</f>
        <v/>
      </c>
      <c r="AG51" s="10">
        <f>IF($A51="","",$AF51*12)</f>
        <v/>
      </c>
      <c r="AH51" s="10">
        <f>IF($A51="","",$Y51-$AG51)</f>
        <v/>
      </c>
      <c r="AI51" s="10">
        <f>IF($A51="","",$M51-$AC51)</f>
        <v/>
      </c>
      <c r="AJ51" s="11">
        <f>IF($A51="","",IF($AI51=0,0,$AH51/$AI51))</f>
        <v/>
      </c>
      <c r="AK51" s="12">
        <f>IF($A51="","",IF(AND($AH51&gt;0,$AJ51&gt;=0.05),"VIABLE",IF($AH51&gt;0,"REVISAR","NO VIABLE")))</f>
        <v/>
      </c>
      <c r="AL51" s="3" t="n"/>
    </row>
    <row r="52" ht="31" customHeight="1">
      <c r="A52" s="2" t="n"/>
      <c r="B52" s="3" t="n"/>
      <c r="C52" s="3" t="n"/>
      <c r="D52" s="3" t="n"/>
      <c r="E52" s="3" t="n"/>
      <c r="F52" s="4" t="n"/>
      <c r="G52" s="4" t="n"/>
      <c r="H52" s="3" t="n"/>
      <c r="I52" s="5" t="n"/>
      <c r="J52" s="6" t="n"/>
      <c r="K52" s="7">
        <f>IF($A52="","",$I52*$J52)</f>
        <v/>
      </c>
      <c r="L52" s="5" t="n"/>
      <c r="M52" s="7">
        <f>IF($A52="","",$I52+$K52+$L52)</f>
        <v/>
      </c>
      <c r="N52" s="5" t="n"/>
      <c r="O52" s="6" t="n"/>
      <c r="P52" s="7">
        <f>IF($A52="","",$N52*12*$O52)</f>
        <v/>
      </c>
      <c r="Q52" s="5" t="n"/>
      <c r="R52" s="5" t="n"/>
      <c r="S52" s="5" t="n"/>
      <c r="T52" s="5" t="n"/>
      <c r="U52" s="6" t="n"/>
      <c r="V52" s="7">
        <f>IF($A52="","",$P52*$U52)</f>
        <v/>
      </c>
      <c r="W52" s="5" t="n"/>
      <c r="X52" s="7">
        <f>IF($A52="","",$Q52+$R52+$S52+$T52+$V52+$W52)</f>
        <v/>
      </c>
      <c r="Y52" s="7">
        <f>IF($A52="","",$P52-$X52)</f>
        <v/>
      </c>
      <c r="Z52" s="8">
        <f>IF($A52="","",IFERROR($P52/$M52,0))</f>
        <v/>
      </c>
      <c r="AA52" s="8">
        <f>IF($A52="","",IFERROR($Y52/$M52,0))</f>
        <v/>
      </c>
      <c r="AB52" s="6" t="n"/>
      <c r="AC52" s="7">
        <f>IF($A52="","",$M52*$AB52)</f>
        <v/>
      </c>
      <c r="AD52" s="6" t="n"/>
      <c r="AE52" s="4" t="n"/>
      <c r="AF52" s="7">
        <f>IF($A52="","",IF(OR($AE52=0,$AC52=0),0,IF($AD52=0,$AC52/($AE52*12),$AC52*($AD52/12)*(1+$AD52/12)^($AE52*12)/((1+$AD52/12)^($AE52*12)-1))))</f>
        <v/>
      </c>
      <c r="AG52" s="7">
        <f>IF($A52="","",$AF52*12)</f>
        <v/>
      </c>
      <c r="AH52" s="7">
        <f>IF($A52="","",$Y52-$AG52)</f>
        <v/>
      </c>
      <c r="AI52" s="7">
        <f>IF($A52="","",$M52-$AC52)</f>
        <v/>
      </c>
      <c r="AJ52" s="8">
        <f>IF($A52="","",IF($AI52=0,0,$AH52/$AI52))</f>
        <v/>
      </c>
      <c r="AK52" s="9">
        <f>IF($A52="","",IF(AND($AH52&gt;0,$AJ52&gt;=0.05),"VIABLE",IF($AH52&gt;0,"REVISAR","NO VIABLE")))</f>
        <v/>
      </c>
      <c r="AL52" s="3" t="n"/>
    </row>
    <row r="53" ht="31" customHeight="1">
      <c r="A53" s="2" t="n"/>
      <c r="B53" s="3" t="n"/>
      <c r="C53" s="3" t="n"/>
      <c r="D53" s="3" t="n"/>
      <c r="E53" s="3" t="n"/>
      <c r="F53" s="4" t="n"/>
      <c r="G53" s="4" t="n"/>
      <c r="H53" s="3" t="n"/>
      <c r="I53" s="5" t="n"/>
      <c r="J53" s="6" t="n"/>
      <c r="K53" s="10">
        <f>IF($A53="","",$I53*$J53)</f>
        <v/>
      </c>
      <c r="L53" s="5" t="n"/>
      <c r="M53" s="10">
        <f>IF($A53="","",$I53+$K53+$L53)</f>
        <v/>
      </c>
      <c r="N53" s="5" t="n"/>
      <c r="O53" s="6" t="n"/>
      <c r="P53" s="10">
        <f>IF($A53="","",$N53*12*$O53)</f>
        <v/>
      </c>
      <c r="Q53" s="5" t="n"/>
      <c r="R53" s="5" t="n"/>
      <c r="S53" s="5" t="n"/>
      <c r="T53" s="5" t="n"/>
      <c r="U53" s="6" t="n"/>
      <c r="V53" s="10">
        <f>IF($A53="","",$P53*$U53)</f>
        <v/>
      </c>
      <c r="W53" s="5" t="n"/>
      <c r="X53" s="10">
        <f>IF($A53="","",$Q53+$R53+$S53+$T53+$V53+$W53)</f>
        <v/>
      </c>
      <c r="Y53" s="10">
        <f>IF($A53="","",$P53-$X53)</f>
        <v/>
      </c>
      <c r="Z53" s="11">
        <f>IF($A53="","",IFERROR($P53/$M53,0))</f>
        <v/>
      </c>
      <c r="AA53" s="11">
        <f>IF($A53="","",IFERROR($Y53/$M53,0))</f>
        <v/>
      </c>
      <c r="AB53" s="6" t="n"/>
      <c r="AC53" s="10">
        <f>IF($A53="","",$M53*$AB53)</f>
        <v/>
      </c>
      <c r="AD53" s="6" t="n"/>
      <c r="AE53" s="4" t="n"/>
      <c r="AF53" s="10">
        <f>IF($A53="","",IF(OR($AE53=0,$AC53=0),0,IF($AD53=0,$AC53/($AE53*12),$AC53*($AD53/12)*(1+$AD53/12)^($AE53*12)/((1+$AD53/12)^($AE53*12)-1))))</f>
        <v/>
      </c>
      <c r="AG53" s="10">
        <f>IF($A53="","",$AF53*12)</f>
        <v/>
      </c>
      <c r="AH53" s="10">
        <f>IF($A53="","",$Y53-$AG53)</f>
        <v/>
      </c>
      <c r="AI53" s="10">
        <f>IF($A53="","",$M53-$AC53)</f>
        <v/>
      </c>
      <c r="AJ53" s="11">
        <f>IF($A53="","",IF($AI53=0,0,$AH53/$AI53))</f>
        <v/>
      </c>
      <c r="AK53" s="12">
        <f>IF($A53="","",IF(AND($AH53&gt;0,$AJ53&gt;=0.05),"VIABLE",IF($AH53&gt;0,"REVISAR","NO VIABLE")))</f>
        <v/>
      </c>
      <c r="AL53" s="3" t="n"/>
    </row>
    <row r="54" ht="31" customHeight="1">
      <c r="A54" s="2" t="n"/>
      <c r="B54" s="3" t="n"/>
      <c r="C54" s="3" t="n"/>
      <c r="D54" s="3" t="n"/>
      <c r="E54" s="3" t="n"/>
      <c r="F54" s="4" t="n"/>
      <c r="G54" s="4" t="n"/>
      <c r="H54" s="3" t="n"/>
      <c r="I54" s="5" t="n"/>
      <c r="J54" s="6" t="n"/>
      <c r="K54" s="7">
        <f>IF($A54="","",$I54*$J54)</f>
        <v/>
      </c>
      <c r="L54" s="5" t="n"/>
      <c r="M54" s="7">
        <f>IF($A54="","",$I54+$K54+$L54)</f>
        <v/>
      </c>
      <c r="N54" s="5" t="n"/>
      <c r="O54" s="6" t="n"/>
      <c r="P54" s="7">
        <f>IF($A54="","",$N54*12*$O54)</f>
        <v/>
      </c>
      <c r="Q54" s="5" t="n"/>
      <c r="R54" s="5" t="n"/>
      <c r="S54" s="5" t="n"/>
      <c r="T54" s="5" t="n"/>
      <c r="U54" s="6" t="n"/>
      <c r="V54" s="7">
        <f>IF($A54="","",$P54*$U54)</f>
        <v/>
      </c>
      <c r="W54" s="5" t="n"/>
      <c r="X54" s="7">
        <f>IF($A54="","",$Q54+$R54+$S54+$T54+$V54+$W54)</f>
        <v/>
      </c>
      <c r="Y54" s="7">
        <f>IF($A54="","",$P54-$X54)</f>
        <v/>
      </c>
      <c r="Z54" s="8">
        <f>IF($A54="","",IFERROR($P54/$M54,0))</f>
        <v/>
      </c>
      <c r="AA54" s="8">
        <f>IF($A54="","",IFERROR($Y54/$M54,0))</f>
        <v/>
      </c>
      <c r="AB54" s="6" t="n"/>
      <c r="AC54" s="7">
        <f>IF($A54="","",$M54*$AB54)</f>
        <v/>
      </c>
      <c r="AD54" s="6" t="n"/>
      <c r="AE54" s="4" t="n"/>
      <c r="AF54" s="7">
        <f>IF($A54="","",IF(OR($AE54=0,$AC54=0),0,IF($AD54=0,$AC54/($AE54*12),$AC54*($AD54/12)*(1+$AD54/12)^($AE54*12)/((1+$AD54/12)^($AE54*12)-1))))</f>
        <v/>
      </c>
      <c r="AG54" s="7">
        <f>IF($A54="","",$AF54*12)</f>
        <v/>
      </c>
      <c r="AH54" s="7">
        <f>IF($A54="","",$Y54-$AG54)</f>
        <v/>
      </c>
      <c r="AI54" s="7">
        <f>IF($A54="","",$M54-$AC54)</f>
        <v/>
      </c>
      <c r="AJ54" s="8">
        <f>IF($A54="","",IF($AI54=0,0,$AH54/$AI54))</f>
        <v/>
      </c>
      <c r="AK54" s="9">
        <f>IF($A54="","",IF(AND($AH54&gt;0,$AJ54&gt;=0.05),"VIABLE",IF($AH54&gt;0,"REVISAR","NO VIABLE")))</f>
        <v/>
      </c>
      <c r="AL54" s="3" t="n"/>
    </row>
    <row r="55" ht="31" customHeight="1">
      <c r="A55" s="2" t="n"/>
      <c r="B55" s="3" t="n"/>
      <c r="C55" s="3" t="n"/>
      <c r="D55" s="3" t="n"/>
      <c r="E55" s="3" t="n"/>
      <c r="F55" s="4" t="n"/>
      <c r="G55" s="4" t="n"/>
      <c r="H55" s="3" t="n"/>
      <c r="I55" s="5" t="n"/>
      <c r="J55" s="6" t="n"/>
      <c r="K55" s="10">
        <f>IF($A55="","",$I55*$J55)</f>
        <v/>
      </c>
      <c r="L55" s="5" t="n"/>
      <c r="M55" s="10">
        <f>IF($A55="","",$I55+$K55+$L55)</f>
        <v/>
      </c>
      <c r="N55" s="5" t="n"/>
      <c r="O55" s="6" t="n"/>
      <c r="P55" s="10">
        <f>IF($A55="","",$N55*12*$O55)</f>
        <v/>
      </c>
      <c r="Q55" s="5" t="n"/>
      <c r="R55" s="5" t="n"/>
      <c r="S55" s="5" t="n"/>
      <c r="T55" s="5" t="n"/>
      <c r="U55" s="6" t="n"/>
      <c r="V55" s="10">
        <f>IF($A55="","",$P55*$U55)</f>
        <v/>
      </c>
      <c r="W55" s="5" t="n"/>
      <c r="X55" s="10">
        <f>IF($A55="","",$Q55+$R55+$S55+$T55+$V55+$W55)</f>
        <v/>
      </c>
      <c r="Y55" s="10">
        <f>IF($A55="","",$P55-$X55)</f>
        <v/>
      </c>
      <c r="Z55" s="11">
        <f>IF($A55="","",IFERROR($P55/$M55,0))</f>
        <v/>
      </c>
      <c r="AA55" s="11">
        <f>IF($A55="","",IFERROR($Y55/$M55,0))</f>
        <v/>
      </c>
      <c r="AB55" s="6" t="n"/>
      <c r="AC55" s="10">
        <f>IF($A55="","",$M55*$AB55)</f>
        <v/>
      </c>
      <c r="AD55" s="6" t="n"/>
      <c r="AE55" s="4" t="n"/>
      <c r="AF55" s="10">
        <f>IF($A55="","",IF(OR($AE55=0,$AC55=0),0,IF($AD55=0,$AC55/($AE55*12),$AC55*($AD55/12)*(1+$AD55/12)^($AE55*12)/((1+$AD55/12)^($AE55*12)-1))))</f>
        <v/>
      </c>
      <c r="AG55" s="10">
        <f>IF($A55="","",$AF55*12)</f>
        <v/>
      </c>
      <c r="AH55" s="10">
        <f>IF($A55="","",$Y55-$AG55)</f>
        <v/>
      </c>
      <c r="AI55" s="10">
        <f>IF($A55="","",$M55-$AC55)</f>
        <v/>
      </c>
      <c r="AJ55" s="11">
        <f>IF($A55="","",IF($AI55=0,0,$AH55/$AI55))</f>
        <v/>
      </c>
      <c r="AK55" s="12">
        <f>IF($A55="","",IF(AND($AH55&gt;0,$AJ55&gt;=0.05),"VIABLE",IF($AH55&gt;0,"REVISAR","NO VIABLE")))</f>
        <v/>
      </c>
      <c r="AL55" s="3" t="n"/>
    </row>
    <row r="56" ht="31" customHeight="1">
      <c r="A56" s="2" t="n"/>
      <c r="B56" s="3" t="n"/>
      <c r="C56" s="3" t="n"/>
      <c r="D56" s="3" t="n"/>
      <c r="E56" s="3" t="n"/>
      <c r="F56" s="4" t="n"/>
      <c r="G56" s="4" t="n"/>
      <c r="H56" s="3" t="n"/>
      <c r="I56" s="5" t="n"/>
      <c r="J56" s="6" t="n"/>
      <c r="K56" s="7">
        <f>IF($A56="","",$I56*$J56)</f>
        <v/>
      </c>
      <c r="L56" s="5" t="n"/>
      <c r="M56" s="7">
        <f>IF($A56="","",$I56+$K56+$L56)</f>
        <v/>
      </c>
      <c r="N56" s="5" t="n"/>
      <c r="O56" s="6" t="n"/>
      <c r="P56" s="7">
        <f>IF($A56="","",$N56*12*$O56)</f>
        <v/>
      </c>
      <c r="Q56" s="5" t="n"/>
      <c r="R56" s="5" t="n"/>
      <c r="S56" s="5" t="n"/>
      <c r="T56" s="5" t="n"/>
      <c r="U56" s="6" t="n"/>
      <c r="V56" s="7">
        <f>IF($A56="","",$P56*$U56)</f>
        <v/>
      </c>
      <c r="W56" s="5" t="n"/>
      <c r="X56" s="7">
        <f>IF($A56="","",$Q56+$R56+$S56+$T56+$V56+$W56)</f>
        <v/>
      </c>
      <c r="Y56" s="7">
        <f>IF($A56="","",$P56-$X56)</f>
        <v/>
      </c>
      <c r="Z56" s="8">
        <f>IF($A56="","",IFERROR($P56/$M56,0))</f>
        <v/>
      </c>
      <c r="AA56" s="8">
        <f>IF($A56="","",IFERROR($Y56/$M56,0))</f>
        <v/>
      </c>
      <c r="AB56" s="6" t="n"/>
      <c r="AC56" s="7">
        <f>IF($A56="","",$M56*$AB56)</f>
        <v/>
      </c>
      <c r="AD56" s="6" t="n"/>
      <c r="AE56" s="4" t="n"/>
      <c r="AF56" s="7">
        <f>IF($A56="","",IF(OR($AE56=0,$AC56=0),0,IF($AD56=0,$AC56/($AE56*12),$AC56*($AD56/12)*(1+$AD56/12)^($AE56*12)/((1+$AD56/12)^($AE56*12)-1))))</f>
        <v/>
      </c>
      <c r="AG56" s="7">
        <f>IF($A56="","",$AF56*12)</f>
        <v/>
      </c>
      <c r="AH56" s="7">
        <f>IF($A56="","",$Y56-$AG56)</f>
        <v/>
      </c>
      <c r="AI56" s="7">
        <f>IF($A56="","",$M56-$AC56)</f>
        <v/>
      </c>
      <c r="AJ56" s="8">
        <f>IF($A56="","",IF($AI56=0,0,$AH56/$AI56))</f>
        <v/>
      </c>
      <c r="AK56" s="9">
        <f>IF($A56="","",IF(AND($AH56&gt;0,$AJ56&gt;=0.05),"VIABLE",IF($AH56&gt;0,"REVISAR","NO VIABLE")))</f>
        <v/>
      </c>
      <c r="AL56" s="3" t="n"/>
    </row>
    <row r="57" ht="31" customHeight="1">
      <c r="A57" s="2" t="n"/>
      <c r="B57" s="3" t="n"/>
      <c r="C57" s="3" t="n"/>
      <c r="D57" s="3" t="n"/>
      <c r="E57" s="3" t="n"/>
      <c r="F57" s="4" t="n"/>
      <c r="G57" s="4" t="n"/>
      <c r="H57" s="3" t="n"/>
      <c r="I57" s="5" t="n"/>
      <c r="J57" s="6" t="n"/>
      <c r="K57" s="10">
        <f>IF($A57="","",$I57*$J57)</f>
        <v/>
      </c>
      <c r="L57" s="5" t="n"/>
      <c r="M57" s="10">
        <f>IF($A57="","",$I57+$K57+$L57)</f>
        <v/>
      </c>
      <c r="N57" s="5" t="n"/>
      <c r="O57" s="6" t="n"/>
      <c r="P57" s="10">
        <f>IF($A57="","",$N57*12*$O57)</f>
        <v/>
      </c>
      <c r="Q57" s="5" t="n"/>
      <c r="R57" s="5" t="n"/>
      <c r="S57" s="5" t="n"/>
      <c r="T57" s="5" t="n"/>
      <c r="U57" s="6" t="n"/>
      <c r="V57" s="10">
        <f>IF($A57="","",$P57*$U57)</f>
        <v/>
      </c>
      <c r="W57" s="5" t="n"/>
      <c r="X57" s="10">
        <f>IF($A57="","",$Q57+$R57+$S57+$T57+$V57+$W57)</f>
        <v/>
      </c>
      <c r="Y57" s="10">
        <f>IF($A57="","",$P57-$X57)</f>
        <v/>
      </c>
      <c r="Z57" s="11">
        <f>IF($A57="","",IFERROR($P57/$M57,0))</f>
        <v/>
      </c>
      <c r="AA57" s="11">
        <f>IF($A57="","",IFERROR($Y57/$M57,0))</f>
        <v/>
      </c>
      <c r="AB57" s="6" t="n"/>
      <c r="AC57" s="10">
        <f>IF($A57="","",$M57*$AB57)</f>
        <v/>
      </c>
      <c r="AD57" s="6" t="n"/>
      <c r="AE57" s="4" t="n"/>
      <c r="AF57" s="10">
        <f>IF($A57="","",IF(OR($AE57=0,$AC57=0),0,IF($AD57=0,$AC57/($AE57*12),$AC57*($AD57/12)*(1+$AD57/12)^($AE57*12)/((1+$AD57/12)^($AE57*12)-1))))</f>
        <v/>
      </c>
      <c r="AG57" s="10">
        <f>IF($A57="","",$AF57*12)</f>
        <v/>
      </c>
      <c r="AH57" s="10">
        <f>IF($A57="","",$Y57-$AG57)</f>
        <v/>
      </c>
      <c r="AI57" s="10">
        <f>IF($A57="","",$M57-$AC57)</f>
        <v/>
      </c>
      <c r="AJ57" s="11">
        <f>IF($A57="","",IF($AI57=0,0,$AH57/$AI57))</f>
        <v/>
      </c>
      <c r="AK57" s="12">
        <f>IF($A57="","",IF(AND($AH57&gt;0,$AJ57&gt;=0.05),"VIABLE",IF($AH57&gt;0,"REVISAR","NO VIABLE")))</f>
        <v/>
      </c>
      <c r="AL57" s="3" t="n"/>
    </row>
    <row r="58" ht="31" customHeight="1">
      <c r="A58" s="2" t="n"/>
      <c r="B58" s="3" t="n"/>
      <c r="C58" s="3" t="n"/>
      <c r="D58" s="3" t="n"/>
      <c r="E58" s="3" t="n"/>
      <c r="F58" s="4" t="n"/>
      <c r="G58" s="4" t="n"/>
      <c r="H58" s="3" t="n"/>
      <c r="I58" s="5" t="n"/>
      <c r="J58" s="6" t="n"/>
      <c r="K58" s="7">
        <f>IF($A58="","",$I58*$J58)</f>
        <v/>
      </c>
      <c r="L58" s="5" t="n"/>
      <c r="M58" s="7">
        <f>IF($A58="","",$I58+$K58+$L58)</f>
        <v/>
      </c>
      <c r="N58" s="5" t="n"/>
      <c r="O58" s="6" t="n"/>
      <c r="P58" s="7">
        <f>IF($A58="","",$N58*12*$O58)</f>
        <v/>
      </c>
      <c r="Q58" s="5" t="n"/>
      <c r="R58" s="5" t="n"/>
      <c r="S58" s="5" t="n"/>
      <c r="T58" s="5" t="n"/>
      <c r="U58" s="6" t="n"/>
      <c r="V58" s="7">
        <f>IF($A58="","",$P58*$U58)</f>
        <v/>
      </c>
      <c r="W58" s="5" t="n"/>
      <c r="X58" s="7">
        <f>IF($A58="","",$Q58+$R58+$S58+$T58+$V58+$W58)</f>
        <v/>
      </c>
      <c r="Y58" s="7">
        <f>IF($A58="","",$P58-$X58)</f>
        <v/>
      </c>
      <c r="Z58" s="8">
        <f>IF($A58="","",IFERROR($P58/$M58,0))</f>
        <v/>
      </c>
      <c r="AA58" s="8">
        <f>IF($A58="","",IFERROR($Y58/$M58,0))</f>
        <v/>
      </c>
      <c r="AB58" s="6" t="n"/>
      <c r="AC58" s="7">
        <f>IF($A58="","",$M58*$AB58)</f>
        <v/>
      </c>
      <c r="AD58" s="6" t="n"/>
      <c r="AE58" s="4" t="n"/>
      <c r="AF58" s="7">
        <f>IF($A58="","",IF(OR($AE58=0,$AC58=0),0,IF($AD58=0,$AC58/($AE58*12),$AC58*($AD58/12)*(1+$AD58/12)^($AE58*12)/((1+$AD58/12)^($AE58*12)-1))))</f>
        <v/>
      </c>
      <c r="AG58" s="7">
        <f>IF($A58="","",$AF58*12)</f>
        <v/>
      </c>
      <c r="AH58" s="7">
        <f>IF($A58="","",$Y58-$AG58)</f>
        <v/>
      </c>
      <c r="AI58" s="7">
        <f>IF($A58="","",$M58-$AC58)</f>
        <v/>
      </c>
      <c r="AJ58" s="8">
        <f>IF($A58="","",IF($AI58=0,0,$AH58/$AI58))</f>
        <v/>
      </c>
      <c r="AK58" s="9">
        <f>IF($A58="","",IF(AND($AH58&gt;0,$AJ58&gt;=0.05),"VIABLE",IF($AH58&gt;0,"REVISAR","NO VIABLE")))</f>
        <v/>
      </c>
      <c r="AL58" s="3" t="n"/>
    </row>
    <row r="59" ht="31" customHeight="1">
      <c r="A59" s="2" t="n"/>
      <c r="B59" s="3" t="n"/>
      <c r="C59" s="3" t="n"/>
      <c r="D59" s="3" t="n"/>
      <c r="E59" s="3" t="n"/>
      <c r="F59" s="4" t="n"/>
      <c r="G59" s="4" t="n"/>
      <c r="H59" s="3" t="n"/>
      <c r="I59" s="5" t="n"/>
      <c r="J59" s="6" t="n"/>
      <c r="K59" s="10">
        <f>IF($A59="","",$I59*$J59)</f>
        <v/>
      </c>
      <c r="L59" s="5" t="n"/>
      <c r="M59" s="10">
        <f>IF($A59="","",$I59+$K59+$L59)</f>
        <v/>
      </c>
      <c r="N59" s="5" t="n"/>
      <c r="O59" s="6" t="n"/>
      <c r="P59" s="10">
        <f>IF($A59="","",$N59*12*$O59)</f>
        <v/>
      </c>
      <c r="Q59" s="5" t="n"/>
      <c r="R59" s="5" t="n"/>
      <c r="S59" s="5" t="n"/>
      <c r="T59" s="5" t="n"/>
      <c r="U59" s="6" t="n"/>
      <c r="V59" s="10">
        <f>IF($A59="","",$P59*$U59)</f>
        <v/>
      </c>
      <c r="W59" s="5" t="n"/>
      <c r="X59" s="10">
        <f>IF($A59="","",$Q59+$R59+$S59+$T59+$V59+$W59)</f>
        <v/>
      </c>
      <c r="Y59" s="10">
        <f>IF($A59="","",$P59-$X59)</f>
        <v/>
      </c>
      <c r="Z59" s="11">
        <f>IF($A59="","",IFERROR($P59/$M59,0))</f>
        <v/>
      </c>
      <c r="AA59" s="11">
        <f>IF($A59="","",IFERROR($Y59/$M59,0))</f>
        <v/>
      </c>
      <c r="AB59" s="6" t="n"/>
      <c r="AC59" s="10">
        <f>IF($A59="","",$M59*$AB59)</f>
        <v/>
      </c>
      <c r="AD59" s="6" t="n"/>
      <c r="AE59" s="4" t="n"/>
      <c r="AF59" s="10">
        <f>IF($A59="","",IF(OR($AE59=0,$AC59=0),0,IF($AD59=0,$AC59/($AE59*12),$AC59*($AD59/12)*(1+$AD59/12)^($AE59*12)/((1+$AD59/12)^($AE59*12)-1))))</f>
        <v/>
      </c>
      <c r="AG59" s="10">
        <f>IF($A59="","",$AF59*12)</f>
        <v/>
      </c>
      <c r="AH59" s="10">
        <f>IF($A59="","",$Y59-$AG59)</f>
        <v/>
      </c>
      <c r="AI59" s="10">
        <f>IF($A59="","",$M59-$AC59)</f>
        <v/>
      </c>
      <c r="AJ59" s="11">
        <f>IF($A59="","",IF($AI59=0,0,$AH59/$AI59))</f>
        <v/>
      </c>
      <c r="AK59" s="12">
        <f>IF($A59="","",IF(AND($AH59&gt;0,$AJ59&gt;=0.05),"VIABLE",IF($AH59&gt;0,"REVISAR","NO VIABLE")))</f>
        <v/>
      </c>
      <c r="AL59" s="3" t="n"/>
    </row>
    <row r="60" ht="31" customHeight="1">
      <c r="A60" s="2" t="n"/>
      <c r="B60" s="3" t="n"/>
      <c r="C60" s="3" t="n"/>
      <c r="D60" s="3" t="n"/>
      <c r="E60" s="3" t="n"/>
      <c r="F60" s="4" t="n"/>
      <c r="G60" s="4" t="n"/>
      <c r="H60" s="3" t="n"/>
      <c r="I60" s="5" t="n"/>
      <c r="J60" s="6" t="n"/>
      <c r="K60" s="7">
        <f>IF($A60="","",$I60*$J60)</f>
        <v/>
      </c>
      <c r="L60" s="5" t="n"/>
      <c r="M60" s="7">
        <f>IF($A60="","",$I60+$K60+$L60)</f>
        <v/>
      </c>
      <c r="N60" s="5" t="n"/>
      <c r="O60" s="6" t="n"/>
      <c r="P60" s="7">
        <f>IF($A60="","",$N60*12*$O60)</f>
        <v/>
      </c>
      <c r="Q60" s="5" t="n"/>
      <c r="R60" s="5" t="n"/>
      <c r="S60" s="5" t="n"/>
      <c r="T60" s="5" t="n"/>
      <c r="U60" s="6" t="n"/>
      <c r="V60" s="7">
        <f>IF($A60="","",$P60*$U60)</f>
        <v/>
      </c>
      <c r="W60" s="5" t="n"/>
      <c r="X60" s="7">
        <f>IF($A60="","",$Q60+$R60+$S60+$T60+$V60+$W60)</f>
        <v/>
      </c>
      <c r="Y60" s="7">
        <f>IF($A60="","",$P60-$X60)</f>
        <v/>
      </c>
      <c r="Z60" s="8">
        <f>IF($A60="","",IFERROR($P60/$M60,0))</f>
        <v/>
      </c>
      <c r="AA60" s="8">
        <f>IF($A60="","",IFERROR($Y60/$M60,0))</f>
        <v/>
      </c>
      <c r="AB60" s="6" t="n"/>
      <c r="AC60" s="7">
        <f>IF($A60="","",$M60*$AB60)</f>
        <v/>
      </c>
      <c r="AD60" s="6" t="n"/>
      <c r="AE60" s="4" t="n"/>
      <c r="AF60" s="7">
        <f>IF($A60="","",IF(OR($AE60=0,$AC60=0),0,IF($AD60=0,$AC60/($AE60*12),$AC60*($AD60/12)*(1+$AD60/12)^($AE60*12)/((1+$AD60/12)^($AE60*12)-1))))</f>
        <v/>
      </c>
      <c r="AG60" s="7">
        <f>IF($A60="","",$AF60*12)</f>
        <v/>
      </c>
      <c r="AH60" s="7">
        <f>IF($A60="","",$Y60-$AG60)</f>
        <v/>
      </c>
      <c r="AI60" s="7">
        <f>IF($A60="","",$M60-$AC60)</f>
        <v/>
      </c>
      <c r="AJ60" s="8">
        <f>IF($A60="","",IF($AI60=0,0,$AH60/$AI60))</f>
        <v/>
      </c>
      <c r="AK60" s="9">
        <f>IF($A60="","",IF(AND($AH60&gt;0,$AJ60&gt;=0.05),"VIABLE",IF($AH60&gt;0,"REVISAR","NO VIABLE")))</f>
        <v/>
      </c>
      <c r="AL60" s="3" t="n"/>
    </row>
    <row r="61" ht="31" customHeight="1">
      <c r="A61" s="2" t="n"/>
      <c r="B61" s="3" t="n"/>
      <c r="C61" s="3" t="n"/>
      <c r="D61" s="3" t="n"/>
      <c r="E61" s="3" t="n"/>
      <c r="F61" s="4" t="n"/>
      <c r="G61" s="4" t="n"/>
      <c r="H61" s="3" t="n"/>
      <c r="I61" s="5" t="n"/>
      <c r="J61" s="6" t="n"/>
      <c r="K61" s="10">
        <f>IF($A61="","",$I61*$J61)</f>
        <v/>
      </c>
      <c r="L61" s="5" t="n"/>
      <c r="M61" s="10">
        <f>IF($A61="","",$I61+$K61+$L61)</f>
        <v/>
      </c>
      <c r="N61" s="5" t="n"/>
      <c r="O61" s="6" t="n"/>
      <c r="P61" s="10">
        <f>IF($A61="","",$N61*12*$O61)</f>
        <v/>
      </c>
      <c r="Q61" s="5" t="n"/>
      <c r="R61" s="5" t="n"/>
      <c r="S61" s="5" t="n"/>
      <c r="T61" s="5" t="n"/>
      <c r="U61" s="6" t="n"/>
      <c r="V61" s="10">
        <f>IF($A61="","",$P61*$U61)</f>
        <v/>
      </c>
      <c r="W61" s="5" t="n"/>
      <c r="X61" s="10">
        <f>IF($A61="","",$Q61+$R61+$S61+$T61+$V61+$W61)</f>
        <v/>
      </c>
      <c r="Y61" s="10">
        <f>IF($A61="","",$P61-$X61)</f>
        <v/>
      </c>
      <c r="Z61" s="11">
        <f>IF($A61="","",IFERROR($P61/$M61,0))</f>
        <v/>
      </c>
      <c r="AA61" s="11">
        <f>IF($A61="","",IFERROR($Y61/$M61,0))</f>
        <v/>
      </c>
      <c r="AB61" s="6" t="n"/>
      <c r="AC61" s="10">
        <f>IF($A61="","",$M61*$AB61)</f>
        <v/>
      </c>
      <c r="AD61" s="6" t="n"/>
      <c r="AE61" s="4" t="n"/>
      <c r="AF61" s="10">
        <f>IF($A61="","",IF(OR($AE61=0,$AC61=0),0,IF($AD61=0,$AC61/($AE61*12),$AC61*($AD61/12)*(1+$AD61/12)^($AE61*12)/((1+$AD61/12)^($AE61*12)-1))))</f>
        <v/>
      </c>
      <c r="AG61" s="10">
        <f>IF($A61="","",$AF61*12)</f>
        <v/>
      </c>
      <c r="AH61" s="10">
        <f>IF($A61="","",$Y61-$AG61)</f>
        <v/>
      </c>
      <c r="AI61" s="10">
        <f>IF($A61="","",$M61-$AC61)</f>
        <v/>
      </c>
      <c r="AJ61" s="11">
        <f>IF($A61="","",IF($AI61=0,0,$AH61/$AI61))</f>
        <v/>
      </c>
      <c r="AK61" s="12">
        <f>IF($A61="","",IF(AND($AH61&gt;0,$AJ61&gt;=0.05),"VIABLE",IF($AH61&gt;0,"REVISAR","NO VIABLE")))</f>
        <v/>
      </c>
      <c r="AL61" s="3" t="n"/>
    </row>
    <row r="62" ht="31" customHeight="1">
      <c r="A62" s="2" t="n"/>
      <c r="B62" s="3" t="n"/>
      <c r="C62" s="3" t="n"/>
      <c r="D62" s="3" t="n"/>
      <c r="E62" s="3" t="n"/>
      <c r="F62" s="4" t="n"/>
      <c r="G62" s="4" t="n"/>
      <c r="H62" s="3" t="n"/>
      <c r="I62" s="5" t="n"/>
      <c r="J62" s="6" t="n"/>
      <c r="K62" s="7">
        <f>IF($A62="","",$I62*$J62)</f>
        <v/>
      </c>
      <c r="L62" s="5" t="n"/>
      <c r="M62" s="7">
        <f>IF($A62="","",$I62+$K62+$L62)</f>
        <v/>
      </c>
      <c r="N62" s="5" t="n"/>
      <c r="O62" s="6" t="n"/>
      <c r="P62" s="7">
        <f>IF($A62="","",$N62*12*$O62)</f>
        <v/>
      </c>
      <c r="Q62" s="5" t="n"/>
      <c r="R62" s="5" t="n"/>
      <c r="S62" s="5" t="n"/>
      <c r="T62" s="5" t="n"/>
      <c r="U62" s="6" t="n"/>
      <c r="V62" s="7">
        <f>IF($A62="","",$P62*$U62)</f>
        <v/>
      </c>
      <c r="W62" s="5" t="n"/>
      <c r="X62" s="7">
        <f>IF($A62="","",$Q62+$R62+$S62+$T62+$V62+$W62)</f>
        <v/>
      </c>
      <c r="Y62" s="7">
        <f>IF($A62="","",$P62-$X62)</f>
        <v/>
      </c>
      <c r="Z62" s="8">
        <f>IF($A62="","",IFERROR($P62/$M62,0))</f>
        <v/>
      </c>
      <c r="AA62" s="8">
        <f>IF($A62="","",IFERROR($Y62/$M62,0))</f>
        <v/>
      </c>
      <c r="AB62" s="6" t="n"/>
      <c r="AC62" s="7">
        <f>IF($A62="","",$M62*$AB62)</f>
        <v/>
      </c>
      <c r="AD62" s="6" t="n"/>
      <c r="AE62" s="4" t="n"/>
      <c r="AF62" s="7">
        <f>IF($A62="","",IF(OR($AE62=0,$AC62=0),0,IF($AD62=0,$AC62/($AE62*12),$AC62*($AD62/12)*(1+$AD62/12)^($AE62*12)/((1+$AD62/12)^($AE62*12)-1))))</f>
        <v/>
      </c>
      <c r="AG62" s="7">
        <f>IF($A62="","",$AF62*12)</f>
        <v/>
      </c>
      <c r="AH62" s="7">
        <f>IF($A62="","",$Y62-$AG62)</f>
        <v/>
      </c>
      <c r="AI62" s="7">
        <f>IF($A62="","",$M62-$AC62)</f>
        <v/>
      </c>
      <c r="AJ62" s="8">
        <f>IF($A62="","",IF($AI62=0,0,$AH62/$AI62))</f>
        <v/>
      </c>
      <c r="AK62" s="9">
        <f>IF($A62="","",IF(AND($AH62&gt;0,$AJ62&gt;=0.05),"VIABLE",IF($AH62&gt;0,"REVISAR","NO VIABLE")))</f>
        <v/>
      </c>
      <c r="AL62" s="3" t="n"/>
    </row>
    <row r="63" ht="31" customHeight="1">
      <c r="A63" s="2" t="n"/>
      <c r="B63" s="3" t="n"/>
      <c r="C63" s="3" t="n"/>
      <c r="D63" s="3" t="n"/>
      <c r="E63" s="3" t="n"/>
      <c r="F63" s="4" t="n"/>
      <c r="G63" s="4" t="n"/>
      <c r="H63" s="3" t="n"/>
      <c r="I63" s="5" t="n"/>
      <c r="J63" s="6" t="n"/>
      <c r="K63" s="10">
        <f>IF($A63="","",$I63*$J63)</f>
        <v/>
      </c>
      <c r="L63" s="5" t="n"/>
      <c r="M63" s="10">
        <f>IF($A63="","",$I63+$K63+$L63)</f>
        <v/>
      </c>
      <c r="N63" s="5" t="n"/>
      <c r="O63" s="6" t="n"/>
      <c r="P63" s="10">
        <f>IF($A63="","",$N63*12*$O63)</f>
        <v/>
      </c>
      <c r="Q63" s="5" t="n"/>
      <c r="R63" s="5" t="n"/>
      <c r="S63" s="5" t="n"/>
      <c r="T63" s="5" t="n"/>
      <c r="U63" s="6" t="n"/>
      <c r="V63" s="10">
        <f>IF($A63="","",$P63*$U63)</f>
        <v/>
      </c>
      <c r="W63" s="5" t="n"/>
      <c r="X63" s="10">
        <f>IF($A63="","",$Q63+$R63+$S63+$T63+$V63+$W63)</f>
        <v/>
      </c>
      <c r="Y63" s="10">
        <f>IF($A63="","",$P63-$X63)</f>
        <v/>
      </c>
      <c r="Z63" s="11">
        <f>IF($A63="","",IFERROR($P63/$M63,0))</f>
        <v/>
      </c>
      <c r="AA63" s="11">
        <f>IF($A63="","",IFERROR($Y63/$M63,0))</f>
        <v/>
      </c>
      <c r="AB63" s="6" t="n"/>
      <c r="AC63" s="10">
        <f>IF($A63="","",$M63*$AB63)</f>
        <v/>
      </c>
      <c r="AD63" s="6" t="n"/>
      <c r="AE63" s="4" t="n"/>
      <c r="AF63" s="10">
        <f>IF($A63="","",IF(OR($AE63=0,$AC63=0),0,IF($AD63=0,$AC63/($AE63*12),$AC63*($AD63/12)*(1+$AD63/12)^($AE63*12)/((1+$AD63/12)^($AE63*12)-1))))</f>
        <v/>
      </c>
      <c r="AG63" s="10">
        <f>IF($A63="","",$AF63*12)</f>
        <v/>
      </c>
      <c r="AH63" s="10">
        <f>IF($A63="","",$Y63-$AG63)</f>
        <v/>
      </c>
      <c r="AI63" s="10">
        <f>IF($A63="","",$M63-$AC63)</f>
        <v/>
      </c>
      <c r="AJ63" s="11">
        <f>IF($A63="","",IF($AI63=0,0,$AH63/$AI63))</f>
        <v/>
      </c>
      <c r="AK63" s="12">
        <f>IF($A63="","",IF(AND($AH63&gt;0,$AJ63&gt;=0.05),"VIABLE",IF($AH63&gt;0,"REVISAR","NO VIABLE")))</f>
        <v/>
      </c>
      <c r="AL63" s="3" t="n"/>
    </row>
    <row r="64" ht="31" customHeight="1">
      <c r="A64" s="2" t="n"/>
      <c r="B64" s="3" t="n"/>
      <c r="C64" s="3" t="n"/>
      <c r="D64" s="3" t="n"/>
      <c r="E64" s="3" t="n"/>
      <c r="F64" s="4" t="n"/>
      <c r="G64" s="4" t="n"/>
      <c r="H64" s="3" t="n"/>
      <c r="I64" s="5" t="n"/>
      <c r="J64" s="6" t="n"/>
      <c r="K64" s="7">
        <f>IF($A64="","",$I64*$J64)</f>
        <v/>
      </c>
      <c r="L64" s="5" t="n"/>
      <c r="M64" s="7">
        <f>IF($A64="","",$I64+$K64+$L64)</f>
        <v/>
      </c>
      <c r="N64" s="5" t="n"/>
      <c r="O64" s="6" t="n"/>
      <c r="P64" s="7">
        <f>IF($A64="","",$N64*12*$O64)</f>
        <v/>
      </c>
      <c r="Q64" s="5" t="n"/>
      <c r="R64" s="5" t="n"/>
      <c r="S64" s="5" t="n"/>
      <c r="T64" s="5" t="n"/>
      <c r="U64" s="6" t="n"/>
      <c r="V64" s="7">
        <f>IF($A64="","",$P64*$U64)</f>
        <v/>
      </c>
      <c r="W64" s="5" t="n"/>
      <c r="X64" s="7">
        <f>IF($A64="","",$Q64+$R64+$S64+$T64+$V64+$W64)</f>
        <v/>
      </c>
      <c r="Y64" s="7">
        <f>IF($A64="","",$P64-$X64)</f>
        <v/>
      </c>
      <c r="Z64" s="8">
        <f>IF($A64="","",IFERROR($P64/$M64,0))</f>
        <v/>
      </c>
      <c r="AA64" s="8">
        <f>IF($A64="","",IFERROR($Y64/$M64,0))</f>
        <v/>
      </c>
      <c r="AB64" s="6" t="n"/>
      <c r="AC64" s="7">
        <f>IF($A64="","",$M64*$AB64)</f>
        <v/>
      </c>
      <c r="AD64" s="6" t="n"/>
      <c r="AE64" s="4" t="n"/>
      <c r="AF64" s="7">
        <f>IF($A64="","",IF(OR($AE64=0,$AC64=0),0,IF($AD64=0,$AC64/($AE64*12),$AC64*($AD64/12)*(1+$AD64/12)^($AE64*12)/((1+$AD64/12)^($AE64*12)-1))))</f>
        <v/>
      </c>
      <c r="AG64" s="7">
        <f>IF($A64="","",$AF64*12)</f>
        <v/>
      </c>
      <c r="AH64" s="7">
        <f>IF($A64="","",$Y64-$AG64)</f>
        <v/>
      </c>
      <c r="AI64" s="7">
        <f>IF($A64="","",$M64-$AC64)</f>
        <v/>
      </c>
      <c r="AJ64" s="8">
        <f>IF($A64="","",IF($AI64=0,0,$AH64/$AI64))</f>
        <v/>
      </c>
      <c r="AK64" s="9">
        <f>IF($A64="","",IF(AND($AH64&gt;0,$AJ64&gt;=0.05),"VIABLE",IF($AH64&gt;0,"REVISAR","NO VIABLE")))</f>
        <v/>
      </c>
      <c r="AL64" s="3" t="n"/>
    </row>
    <row r="65" ht="31" customHeight="1">
      <c r="A65" s="2" t="n"/>
      <c r="B65" s="3" t="n"/>
      <c r="C65" s="3" t="n"/>
      <c r="D65" s="3" t="n"/>
      <c r="E65" s="3" t="n"/>
      <c r="F65" s="4" t="n"/>
      <c r="G65" s="4" t="n"/>
      <c r="H65" s="3" t="n"/>
      <c r="I65" s="5" t="n"/>
      <c r="J65" s="6" t="n"/>
      <c r="K65" s="10">
        <f>IF($A65="","",$I65*$J65)</f>
        <v/>
      </c>
      <c r="L65" s="5" t="n"/>
      <c r="M65" s="10">
        <f>IF($A65="","",$I65+$K65+$L65)</f>
        <v/>
      </c>
      <c r="N65" s="5" t="n"/>
      <c r="O65" s="6" t="n"/>
      <c r="P65" s="10">
        <f>IF($A65="","",$N65*12*$O65)</f>
        <v/>
      </c>
      <c r="Q65" s="5" t="n"/>
      <c r="R65" s="5" t="n"/>
      <c r="S65" s="5" t="n"/>
      <c r="T65" s="5" t="n"/>
      <c r="U65" s="6" t="n"/>
      <c r="V65" s="10">
        <f>IF($A65="","",$P65*$U65)</f>
        <v/>
      </c>
      <c r="W65" s="5" t="n"/>
      <c r="X65" s="10">
        <f>IF($A65="","",$Q65+$R65+$S65+$T65+$V65+$W65)</f>
        <v/>
      </c>
      <c r="Y65" s="10">
        <f>IF($A65="","",$P65-$X65)</f>
        <v/>
      </c>
      <c r="Z65" s="11">
        <f>IF($A65="","",IFERROR($P65/$M65,0))</f>
        <v/>
      </c>
      <c r="AA65" s="11">
        <f>IF($A65="","",IFERROR($Y65/$M65,0))</f>
        <v/>
      </c>
      <c r="AB65" s="6" t="n"/>
      <c r="AC65" s="10">
        <f>IF($A65="","",$M65*$AB65)</f>
        <v/>
      </c>
      <c r="AD65" s="6" t="n"/>
      <c r="AE65" s="4" t="n"/>
      <c r="AF65" s="10">
        <f>IF($A65="","",IF(OR($AE65=0,$AC65=0),0,IF($AD65=0,$AC65/($AE65*12),$AC65*($AD65/12)*(1+$AD65/12)^($AE65*12)/((1+$AD65/12)^($AE65*12)-1))))</f>
        <v/>
      </c>
      <c r="AG65" s="10">
        <f>IF($A65="","",$AF65*12)</f>
        <v/>
      </c>
      <c r="AH65" s="10">
        <f>IF($A65="","",$Y65-$AG65)</f>
        <v/>
      </c>
      <c r="AI65" s="10">
        <f>IF($A65="","",$M65-$AC65)</f>
        <v/>
      </c>
      <c r="AJ65" s="11">
        <f>IF($A65="","",IF($AI65=0,0,$AH65/$AI65))</f>
        <v/>
      </c>
      <c r="AK65" s="12">
        <f>IF($A65="","",IF(AND($AH65&gt;0,$AJ65&gt;=0.05),"VIABLE",IF($AH65&gt;0,"REVISAR","NO VIABLE")))</f>
        <v/>
      </c>
      <c r="AL65" s="3" t="n"/>
    </row>
    <row r="66" ht="31" customHeight="1">
      <c r="A66" s="2" t="n"/>
      <c r="B66" s="3" t="n"/>
      <c r="C66" s="3" t="n"/>
      <c r="D66" s="3" t="n"/>
      <c r="E66" s="3" t="n"/>
      <c r="F66" s="4" t="n"/>
      <c r="G66" s="4" t="n"/>
      <c r="H66" s="3" t="n"/>
      <c r="I66" s="5" t="n"/>
      <c r="J66" s="6" t="n"/>
      <c r="K66" s="7">
        <f>IF($A66="","",$I66*$J66)</f>
        <v/>
      </c>
      <c r="L66" s="5" t="n"/>
      <c r="M66" s="7">
        <f>IF($A66="","",$I66+$K66+$L66)</f>
        <v/>
      </c>
      <c r="N66" s="5" t="n"/>
      <c r="O66" s="6" t="n"/>
      <c r="P66" s="7">
        <f>IF($A66="","",$N66*12*$O66)</f>
        <v/>
      </c>
      <c r="Q66" s="5" t="n"/>
      <c r="R66" s="5" t="n"/>
      <c r="S66" s="5" t="n"/>
      <c r="T66" s="5" t="n"/>
      <c r="U66" s="6" t="n"/>
      <c r="V66" s="7">
        <f>IF($A66="","",$P66*$U66)</f>
        <v/>
      </c>
      <c r="W66" s="5" t="n"/>
      <c r="X66" s="7">
        <f>IF($A66="","",$Q66+$R66+$S66+$T66+$V66+$W66)</f>
        <v/>
      </c>
      <c r="Y66" s="7">
        <f>IF($A66="","",$P66-$X66)</f>
        <v/>
      </c>
      <c r="Z66" s="8">
        <f>IF($A66="","",IFERROR($P66/$M66,0))</f>
        <v/>
      </c>
      <c r="AA66" s="8">
        <f>IF($A66="","",IFERROR($Y66/$M66,0))</f>
        <v/>
      </c>
      <c r="AB66" s="6" t="n"/>
      <c r="AC66" s="7">
        <f>IF($A66="","",$M66*$AB66)</f>
        <v/>
      </c>
      <c r="AD66" s="6" t="n"/>
      <c r="AE66" s="4" t="n"/>
      <c r="AF66" s="7">
        <f>IF($A66="","",IF(OR($AE66=0,$AC66=0),0,IF($AD66=0,$AC66/($AE66*12),$AC66*($AD66/12)*(1+$AD66/12)^($AE66*12)/((1+$AD66/12)^($AE66*12)-1))))</f>
        <v/>
      </c>
      <c r="AG66" s="7">
        <f>IF($A66="","",$AF66*12)</f>
        <v/>
      </c>
      <c r="AH66" s="7">
        <f>IF($A66="","",$Y66-$AG66)</f>
        <v/>
      </c>
      <c r="AI66" s="7">
        <f>IF($A66="","",$M66-$AC66)</f>
        <v/>
      </c>
      <c r="AJ66" s="8">
        <f>IF($A66="","",IF($AI66=0,0,$AH66/$AI66))</f>
        <v/>
      </c>
      <c r="AK66" s="9">
        <f>IF($A66="","",IF(AND($AH66&gt;0,$AJ66&gt;=0.05),"VIABLE",IF($AH66&gt;0,"REVISAR","NO VIABLE")))</f>
        <v/>
      </c>
      <c r="AL66" s="3" t="n"/>
    </row>
    <row r="67" ht="31" customHeight="1">
      <c r="A67" s="2" t="n"/>
      <c r="B67" s="3" t="n"/>
      <c r="C67" s="3" t="n"/>
      <c r="D67" s="3" t="n"/>
      <c r="E67" s="3" t="n"/>
      <c r="F67" s="4" t="n"/>
      <c r="G67" s="4" t="n"/>
      <c r="H67" s="3" t="n"/>
      <c r="I67" s="5" t="n"/>
      <c r="J67" s="6" t="n"/>
      <c r="K67" s="10">
        <f>IF($A67="","",$I67*$J67)</f>
        <v/>
      </c>
      <c r="L67" s="5" t="n"/>
      <c r="M67" s="10">
        <f>IF($A67="","",$I67+$K67+$L67)</f>
        <v/>
      </c>
      <c r="N67" s="5" t="n"/>
      <c r="O67" s="6" t="n"/>
      <c r="P67" s="10">
        <f>IF($A67="","",$N67*12*$O67)</f>
        <v/>
      </c>
      <c r="Q67" s="5" t="n"/>
      <c r="R67" s="5" t="n"/>
      <c r="S67" s="5" t="n"/>
      <c r="T67" s="5" t="n"/>
      <c r="U67" s="6" t="n"/>
      <c r="V67" s="10">
        <f>IF($A67="","",$P67*$U67)</f>
        <v/>
      </c>
      <c r="W67" s="5" t="n"/>
      <c r="X67" s="10">
        <f>IF($A67="","",$Q67+$R67+$S67+$T67+$V67+$W67)</f>
        <v/>
      </c>
      <c r="Y67" s="10">
        <f>IF($A67="","",$P67-$X67)</f>
        <v/>
      </c>
      <c r="Z67" s="11">
        <f>IF($A67="","",IFERROR($P67/$M67,0))</f>
        <v/>
      </c>
      <c r="AA67" s="11">
        <f>IF($A67="","",IFERROR($Y67/$M67,0))</f>
        <v/>
      </c>
      <c r="AB67" s="6" t="n"/>
      <c r="AC67" s="10">
        <f>IF($A67="","",$M67*$AB67)</f>
        <v/>
      </c>
      <c r="AD67" s="6" t="n"/>
      <c r="AE67" s="4" t="n"/>
      <c r="AF67" s="10">
        <f>IF($A67="","",IF(OR($AE67=0,$AC67=0),0,IF($AD67=0,$AC67/($AE67*12),$AC67*($AD67/12)*(1+$AD67/12)^($AE67*12)/((1+$AD67/12)^($AE67*12)-1))))</f>
        <v/>
      </c>
      <c r="AG67" s="10">
        <f>IF($A67="","",$AF67*12)</f>
        <v/>
      </c>
      <c r="AH67" s="10">
        <f>IF($A67="","",$Y67-$AG67)</f>
        <v/>
      </c>
      <c r="AI67" s="10">
        <f>IF($A67="","",$M67-$AC67)</f>
        <v/>
      </c>
      <c r="AJ67" s="11">
        <f>IF($A67="","",IF($AI67=0,0,$AH67/$AI67))</f>
        <v/>
      </c>
      <c r="AK67" s="12">
        <f>IF($A67="","",IF(AND($AH67&gt;0,$AJ67&gt;=0.05),"VIABLE",IF($AH67&gt;0,"REVISAR","NO VIABLE")))</f>
        <v/>
      </c>
      <c r="AL67" s="3" t="n"/>
    </row>
    <row r="68" ht="31" customHeight="1">
      <c r="A68" s="2" t="n"/>
      <c r="B68" s="3" t="n"/>
      <c r="C68" s="3" t="n"/>
      <c r="D68" s="3" t="n"/>
      <c r="E68" s="3" t="n"/>
      <c r="F68" s="4" t="n"/>
      <c r="G68" s="4" t="n"/>
      <c r="H68" s="3" t="n"/>
      <c r="I68" s="5" t="n"/>
      <c r="J68" s="6" t="n"/>
      <c r="K68" s="7">
        <f>IF($A68="","",$I68*$J68)</f>
        <v/>
      </c>
      <c r="L68" s="5" t="n"/>
      <c r="M68" s="7">
        <f>IF($A68="","",$I68+$K68+$L68)</f>
        <v/>
      </c>
      <c r="N68" s="5" t="n"/>
      <c r="O68" s="6" t="n"/>
      <c r="P68" s="7">
        <f>IF($A68="","",$N68*12*$O68)</f>
        <v/>
      </c>
      <c r="Q68" s="5" t="n"/>
      <c r="R68" s="5" t="n"/>
      <c r="S68" s="5" t="n"/>
      <c r="T68" s="5" t="n"/>
      <c r="U68" s="6" t="n"/>
      <c r="V68" s="7">
        <f>IF($A68="","",$P68*$U68)</f>
        <v/>
      </c>
      <c r="W68" s="5" t="n"/>
      <c r="X68" s="7">
        <f>IF($A68="","",$Q68+$R68+$S68+$T68+$V68+$W68)</f>
        <v/>
      </c>
      <c r="Y68" s="7">
        <f>IF($A68="","",$P68-$X68)</f>
        <v/>
      </c>
      <c r="Z68" s="8">
        <f>IF($A68="","",IFERROR($P68/$M68,0))</f>
        <v/>
      </c>
      <c r="AA68" s="8">
        <f>IF($A68="","",IFERROR($Y68/$M68,0))</f>
        <v/>
      </c>
      <c r="AB68" s="6" t="n"/>
      <c r="AC68" s="7">
        <f>IF($A68="","",$M68*$AB68)</f>
        <v/>
      </c>
      <c r="AD68" s="6" t="n"/>
      <c r="AE68" s="4" t="n"/>
      <c r="AF68" s="7">
        <f>IF($A68="","",IF(OR($AE68=0,$AC68=0),0,IF($AD68=0,$AC68/($AE68*12),$AC68*($AD68/12)*(1+$AD68/12)^($AE68*12)/((1+$AD68/12)^($AE68*12)-1))))</f>
        <v/>
      </c>
      <c r="AG68" s="7">
        <f>IF($A68="","",$AF68*12)</f>
        <v/>
      </c>
      <c r="AH68" s="7">
        <f>IF($A68="","",$Y68-$AG68)</f>
        <v/>
      </c>
      <c r="AI68" s="7">
        <f>IF($A68="","",$M68-$AC68)</f>
        <v/>
      </c>
      <c r="AJ68" s="8">
        <f>IF($A68="","",IF($AI68=0,0,$AH68/$AI68))</f>
        <v/>
      </c>
      <c r="AK68" s="9">
        <f>IF($A68="","",IF(AND($AH68&gt;0,$AJ68&gt;=0.05),"VIABLE",IF($AH68&gt;0,"REVISAR","NO VIABLE")))</f>
        <v/>
      </c>
      <c r="AL68" s="3" t="n"/>
    </row>
    <row r="69" ht="31" customHeight="1">
      <c r="A69" s="2" t="n"/>
      <c r="B69" s="3" t="n"/>
      <c r="C69" s="3" t="n"/>
      <c r="D69" s="3" t="n"/>
      <c r="E69" s="3" t="n"/>
      <c r="F69" s="4" t="n"/>
      <c r="G69" s="4" t="n"/>
      <c r="H69" s="3" t="n"/>
      <c r="I69" s="5" t="n"/>
      <c r="J69" s="6" t="n"/>
      <c r="K69" s="10">
        <f>IF($A69="","",$I69*$J69)</f>
        <v/>
      </c>
      <c r="L69" s="5" t="n"/>
      <c r="M69" s="10">
        <f>IF($A69="","",$I69+$K69+$L69)</f>
        <v/>
      </c>
      <c r="N69" s="5" t="n"/>
      <c r="O69" s="6" t="n"/>
      <c r="P69" s="10">
        <f>IF($A69="","",$N69*12*$O69)</f>
        <v/>
      </c>
      <c r="Q69" s="5" t="n"/>
      <c r="R69" s="5" t="n"/>
      <c r="S69" s="5" t="n"/>
      <c r="T69" s="5" t="n"/>
      <c r="U69" s="6" t="n"/>
      <c r="V69" s="10">
        <f>IF($A69="","",$P69*$U69)</f>
        <v/>
      </c>
      <c r="W69" s="5" t="n"/>
      <c r="X69" s="10">
        <f>IF($A69="","",$Q69+$R69+$S69+$T69+$V69+$W69)</f>
        <v/>
      </c>
      <c r="Y69" s="10">
        <f>IF($A69="","",$P69-$X69)</f>
        <v/>
      </c>
      <c r="Z69" s="11">
        <f>IF($A69="","",IFERROR($P69/$M69,0))</f>
        <v/>
      </c>
      <c r="AA69" s="11">
        <f>IF($A69="","",IFERROR($Y69/$M69,0))</f>
        <v/>
      </c>
      <c r="AB69" s="6" t="n"/>
      <c r="AC69" s="10">
        <f>IF($A69="","",$M69*$AB69)</f>
        <v/>
      </c>
      <c r="AD69" s="6" t="n"/>
      <c r="AE69" s="4" t="n"/>
      <c r="AF69" s="10">
        <f>IF($A69="","",IF(OR($AE69=0,$AC69=0),0,IF($AD69=0,$AC69/($AE69*12),$AC69*($AD69/12)*(1+$AD69/12)^($AE69*12)/((1+$AD69/12)^($AE69*12)-1))))</f>
        <v/>
      </c>
      <c r="AG69" s="10">
        <f>IF($A69="","",$AF69*12)</f>
        <v/>
      </c>
      <c r="AH69" s="10">
        <f>IF($A69="","",$Y69-$AG69)</f>
        <v/>
      </c>
      <c r="AI69" s="10">
        <f>IF($A69="","",$M69-$AC69)</f>
        <v/>
      </c>
      <c r="AJ69" s="11">
        <f>IF($A69="","",IF($AI69=0,0,$AH69/$AI69))</f>
        <v/>
      </c>
      <c r="AK69" s="12">
        <f>IF($A69="","",IF(AND($AH69&gt;0,$AJ69&gt;=0.05),"VIABLE",IF($AH69&gt;0,"REVISAR","NO VIABLE")))</f>
        <v/>
      </c>
      <c r="AL69" s="3" t="n"/>
    </row>
    <row r="70" ht="31" customHeight="1">
      <c r="A70" s="2" t="n"/>
      <c r="B70" s="3" t="n"/>
      <c r="C70" s="3" t="n"/>
      <c r="D70" s="3" t="n"/>
      <c r="E70" s="3" t="n"/>
      <c r="F70" s="4" t="n"/>
      <c r="G70" s="4" t="n"/>
      <c r="H70" s="3" t="n"/>
      <c r="I70" s="5" t="n"/>
      <c r="J70" s="6" t="n"/>
      <c r="K70" s="7">
        <f>IF($A70="","",$I70*$J70)</f>
        <v/>
      </c>
      <c r="L70" s="5" t="n"/>
      <c r="M70" s="7">
        <f>IF($A70="","",$I70+$K70+$L70)</f>
        <v/>
      </c>
      <c r="N70" s="5" t="n"/>
      <c r="O70" s="6" t="n"/>
      <c r="P70" s="7">
        <f>IF($A70="","",$N70*12*$O70)</f>
        <v/>
      </c>
      <c r="Q70" s="5" t="n"/>
      <c r="R70" s="5" t="n"/>
      <c r="S70" s="5" t="n"/>
      <c r="T70" s="5" t="n"/>
      <c r="U70" s="6" t="n"/>
      <c r="V70" s="7">
        <f>IF($A70="","",$P70*$U70)</f>
        <v/>
      </c>
      <c r="W70" s="5" t="n"/>
      <c r="X70" s="7">
        <f>IF($A70="","",$Q70+$R70+$S70+$T70+$V70+$W70)</f>
        <v/>
      </c>
      <c r="Y70" s="7">
        <f>IF($A70="","",$P70-$X70)</f>
        <v/>
      </c>
      <c r="Z70" s="8">
        <f>IF($A70="","",IFERROR($P70/$M70,0))</f>
        <v/>
      </c>
      <c r="AA70" s="8">
        <f>IF($A70="","",IFERROR($Y70/$M70,0))</f>
        <v/>
      </c>
      <c r="AB70" s="6" t="n"/>
      <c r="AC70" s="7">
        <f>IF($A70="","",$M70*$AB70)</f>
        <v/>
      </c>
      <c r="AD70" s="6" t="n"/>
      <c r="AE70" s="4" t="n"/>
      <c r="AF70" s="7">
        <f>IF($A70="","",IF(OR($AE70=0,$AC70=0),0,IF($AD70=0,$AC70/($AE70*12),$AC70*($AD70/12)*(1+$AD70/12)^($AE70*12)/((1+$AD70/12)^($AE70*12)-1))))</f>
        <v/>
      </c>
      <c r="AG70" s="7">
        <f>IF($A70="","",$AF70*12)</f>
        <v/>
      </c>
      <c r="AH70" s="7">
        <f>IF($A70="","",$Y70-$AG70)</f>
        <v/>
      </c>
      <c r="AI70" s="7">
        <f>IF($A70="","",$M70-$AC70)</f>
        <v/>
      </c>
      <c r="AJ70" s="8">
        <f>IF($A70="","",IF($AI70=0,0,$AH70/$AI70))</f>
        <v/>
      </c>
      <c r="AK70" s="9">
        <f>IF($A70="","",IF(AND($AH70&gt;0,$AJ70&gt;=0.05),"VIABLE",IF($AH70&gt;0,"REVISAR","NO VIABLE")))</f>
        <v/>
      </c>
      <c r="AL70" s="3" t="n"/>
    </row>
    <row r="71" ht="31" customHeight="1">
      <c r="A71" s="2" t="n"/>
      <c r="B71" s="3" t="n"/>
      <c r="C71" s="3" t="n"/>
      <c r="D71" s="3" t="n"/>
      <c r="E71" s="3" t="n"/>
      <c r="F71" s="4" t="n"/>
      <c r="G71" s="4" t="n"/>
      <c r="H71" s="3" t="n"/>
      <c r="I71" s="5" t="n"/>
      <c r="J71" s="6" t="n"/>
      <c r="K71" s="10">
        <f>IF($A71="","",$I71*$J71)</f>
        <v/>
      </c>
      <c r="L71" s="5" t="n"/>
      <c r="M71" s="10">
        <f>IF($A71="","",$I71+$K71+$L71)</f>
        <v/>
      </c>
      <c r="N71" s="5" t="n"/>
      <c r="O71" s="6" t="n"/>
      <c r="P71" s="10">
        <f>IF($A71="","",$N71*12*$O71)</f>
        <v/>
      </c>
      <c r="Q71" s="5" t="n"/>
      <c r="R71" s="5" t="n"/>
      <c r="S71" s="5" t="n"/>
      <c r="T71" s="5" t="n"/>
      <c r="U71" s="6" t="n"/>
      <c r="V71" s="10">
        <f>IF($A71="","",$P71*$U71)</f>
        <v/>
      </c>
      <c r="W71" s="5" t="n"/>
      <c r="X71" s="10">
        <f>IF($A71="","",$Q71+$R71+$S71+$T71+$V71+$W71)</f>
        <v/>
      </c>
      <c r="Y71" s="10">
        <f>IF($A71="","",$P71-$X71)</f>
        <v/>
      </c>
      <c r="Z71" s="11">
        <f>IF($A71="","",IFERROR($P71/$M71,0))</f>
        <v/>
      </c>
      <c r="AA71" s="11">
        <f>IF($A71="","",IFERROR($Y71/$M71,0))</f>
        <v/>
      </c>
      <c r="AB71" s="6" t="n"/>
      <c r="AC71" s="10">
        <f>IF($A71="","",$M71*$AB71)</f>
        <v/>
      </c>
      <c r="AD71" s="6" t="n"/>
      <c r="AE71" s="4" t="n"/>
      <c r="AF71" s="10">
        <f>IF($A71="","",IF(OR($AE71=0,$AC71=0),0,IF($AD71=0,$AC71/($AE71*12),$AC71*($AD71/12)*(1+$AD71/12)^($AE71*12)/((1+$AD71/12)^($AE71*12)-1))))</f>
        <v/>
      </c>
      <c r="AG71" s="10">
        <f>IF($A71="","",$AF71*12)</f>
        <v/>
      </c>
      <c r="AH71" s="10">
        <f>IF($A71="","",$Y71-$AG71)</f>
        <v/>
      </c>
      <c r="AI71" s="10">
        <f>IF($A71="","",$M71-$AC71)</f>
        <v/>
      </c>
      <c r="AJ71" s="11">
        <f>IF($A71="","",IF($AI71=0,0,$AH71/$AI71))</f>
        <v/>
      </c>
      <c r="AK71" s="12">
        <f>IF($A71="","",IF(AND($AH71&gt;0,$AJ71&gt;=0.05),"VIABLE",IF($AH71&gt;0,"REVISAR","NO VIABLE")))</f>
        <v/>
      </c>
      <c r="AL71" s="3" t="n"/>
    </row>
    <row r="72" ht="31" customHeight="1">
      <c r="A72" s="2" t="n"/>
      <c r="B72" s="3" t="n"/>
      <c r="C72" s="3" t="n"/>
      <c r="D72" s="3" t="n"/>
      <c r="E72" s="3" t="n"/>
      <c r="F72" s="4" t="n"/>
      <c r="G72" s="4" t="n"/>
      <c r="H72" s="3" t="n"/>
      <c r="I72" s="5" t="n"/>
      <c r="J72" s="6" t="n"/>
      <c r="K72" s="7">
        <f>IF($A72="","",$I72*$J72)</f>
        <v/>
      </c>
      <c r="L72" s="5" t="n"/>
      <c r="M72" s="7">
        <f>IF($A72="","",$I72+$K72+$L72)</f>
        <v/>
      </c>
      <c r="N72" s="5" t="n"/>
      <c r="O72" s="6" t="n"/>
      <c r="P72" s="7">
        <f>IF($A72="","",$N72*12*$O72)</f>
        <v/>
      </c>
      <c r="Q72" s="5" t="n"/>
      <c r="R72" s="5" t="n"/>
      <c r="S72" s="5" t="n"/>
      <c r="T72" s="5" t="n"/>
      <c r="U72" s="6" t="n"/>
      <c r="V72" s="7">
        <f>IF($A72="","",$P72*$U72)</f>
        <v/>
      </c>
      <c r="W72" s="5" t="n"/>
      <c r="X72" s="7">
        <f>IF($A72="","",$Q72+$R72+$S72+$T72+$V72+$W72)</f>
        <v/>
      </c>
      <c r="Y72" s="7">
        <f>IF($A72="","",$P72-$X72)</f>
        <v/>
      </c>
      <c r="Z72" s="8">
        <f>IF($A72="","",IFERROR($P72/$M72,0))</f>
        <v/>
      </c>
      <c r="AA72" s="8">
        <f>IF($A72="","",IFERROR($Y72/$M72,0))</f>
        <v/>
      </c>
      <c r="AB72" s="6" t="n"/>
      <c r="AC72" s="7">
        <f>IF($A72="","",$M72*$AB72)</f>
        <v/>
      </c>
      <c r="AD72" s="6" t="n"/>
      <c r="AE72" s="4" t="n"/>
      <c r="AF72" s="7">
        <f>IF($A72="","",IF(OR($AE72=0,$AC72=0),0,IF($AD72=0,$AC72/($AE72*12),$AC72*($AD72/12)*(1+$AD72/12)^($AE72*12)/((1+$AD72/12)^($AE72*12)-1))))</f>
        <v/>
      </c>
      <c r="AG72" s="7">
        <f>IF($A72="","",$AF72*12)</f>
        <v/>
      </c>
      <c r="AH72" s="7">
        <f>IF($A72="","",$Y72-$AG72)</f>
        <v/>
      </c>
      <c r="AI72" s="7">
        <f>IF($A72="","",$M72-$AC72)</f>
        <v/>
      </c>
      <c r="AJ72" s="8">
        <f>IF($A72="","",IF($AI72=0,0,$AH72/$AI72))</f>
        <v/>
      </c>
      <c r="AK72" s="9">
        <f>IF($A72="","",IF(AND($AH72&gt;0,$AJ72&gt;=0.05),"VIABLE",IF($AH72&gt;0,"REVISAR","NO VIABLE")))</f>
        <v/>
      </c>
      <c r="AL72" s="3" t="n"/>
    </row>
    <row r="73" ht="31" customHeight="1">
      <c r="A73" s="2" t="n"/>
      <c r="B73" s="3" t="n"/>
      <c r="C73" s="3" t="n"/>
      <c r="D73" s="3" t="n"/>
      <c r="E73" s="3" t="n"/>
      <c r="F73" s="4" t="n"/>
      <c r="G73" s="4" t="n"/>
      <c r="H73" s="3" t="n"/>
      <c r="I73" s="5" t="n"/>
      <c r="J73" s="6" t="n"/>
      <c r="K73" s="10">
        <f>IF($A73="","",$I73*$J73)</f>
        <v/>
      </c>
      <c r="L73" s="5" t="n"/>
      <c r="M73" s="10">
        <f>IF($A73="","",$I73+$K73+$L73)</f>
        <v/>
      </c>
      <c r="N73" s="5" t="n"/>
      <c r="O73" s="6" t="n"/>
      <c r="P73" s="10">
        <f>IF($A73="","",$N73*12*$O73)</f>
        <v/>
      </c>
      <c r="Q73" s="5" t="n"/>
      <c r="R73" s="5" t="n"/>
      <c r="S73" s="5" t="n"/>
      <c r="T73" s="5" t="n"/>
      <c r="U73" s="6" t="n"/>
      <c r="V73" s="10">
        <f>IF($A73="","",$P73*$U73)</f>
        <v/>
      </c>
      <c r="W73" s="5" t="n"/>
      <c r="X73" s="10">
        <f>IF($A73="","",$Q73+$R73+$S73+$T73+$V73+$W73)</f>
        <v/>
      </c>
      <c r="Y73" s="10">
        <f>IF($A73="","",$P73-$X73)</f>
        <v/>
      </c>
      <c r="Z73" s="11">
        <f>IF($A73="","",IFERROR($P73/$M73,0))</f>
        <v/>
      </c>
      <c r="AA73" s="11">
        <f>IF($A73="","",IFERROR($Y73/$M73,0))</f>
        <v/>
      </c>
      <c r="AB73" s="6" t="n"/>
      <c r="AC73" s="10">
        <f>IF($A73="","",$M73*$AB73)</f>
        <v/>
      </c>
      <c r="AD73" s="6" t="n"/>
      <c r="AE73" s="4" t="n"/>
      <c r="AF73" s="10">
        <f>IF($A73="","",IF(OR($AE73=0,$AC73=0),0,IF($AD73=0,$AC73/($AE73*12),$AC73*($AD73/12)*(1+$AD73/12)^($AE73*12)/((1+$AD73/12)^($AE73*12)-1))))</f>
        <v/>
      </c>
      <c r="AG73" s="10">
        <f>IF($A73="","",$AF73*12)</f>
        <v/>
      </c>
      <c r="AH73" s="10">
        <f>IF($A73="","",$Y73-$AG73)</f>
        <v/>
      </c>
      <c r="AI73" s="10">
        <f>IF($A73="","",$M73-$AC73)</f>
        <v/>
      </c>
      <c r="AJ73" s="11">
        <f>IF($A73="","",IF($AI73=0,0,$AH73/$AI73))</f>
        <v/>
      </c>
      <c r="AK73" s="12">
        <f>IF($A73="","",IF(AND($AH73&gt;0,$AJ73&gt;=0.05),"VIABLE",IF($AH73&gt;0,"REVISAR","NO VIABLE")))</f>
        <v/>
      </c>
      <c r="AL73" s="3" t="n"/>
    </row>
    <row r="74" ht="31" customHeight="1">
      <c r="A74" s="2" t="n"/>
      <c r="B74" s="3" t="n"/>
      <c r="C74" s="3" t="n"/>
      <c r="D74" s="3" t="n"/>
      <c r="E74" s="3" t="n"/>
      <c r="F74" s="4" t="n"/>
      <c r="G74" s="4" t="n"/>
      <c r="H74" s="3" t="n"/>
      <c r="I74" s="5" t="n"/>
      <c r="J74" s="6" t="n"/>
      <c r="K74" s="7">
        <f>IF($A74="","",$I74*$J74)</f>
        <v/>
      </c>
      <c r="L74" s="5" t="n"/>
      <c r="M74" s="7">
        <f>IF($A74="","",$I74+$K74+$L74)</f>
        <v/>
      </c>
      <c r="N74" s="5" t="n"/>
      <c r="O74" s="6" t="n"/>
      <c r="P74" s="7">
        <f>IF($A74="","",$N74*12*$O74)</f>
        <v/>
      </c>
      <c r="Q74" s="5" t="n"/>
      <c r="R74" s="5" t="n"/>
      <c r="S74" s="5" t="n"/>
      <c r="T74" s="5" t="n"/>
      <c r="U74" s="6" t="n"/>
      <c r="V74" s="7">
        <f>IF($A74="","",$P74*$U74)</f>
        <v/>
      </c>
      <c r="W74" s="5" t="n"/>
      <c r="X74" s="7">
        <f>IF($A74="","",$Q74+$R74+$S74+$T74+$V74+$W74)</f>
        <v/>
      </c>
      <c r="Y74" s="7">
        <f>IF($A74="","",$P74-$X74)</f>
        <v/>
      </c>
      <c r="Z74" s="8">
        <f>IF($A74="","",IFERROR($P74/$M74,0))</f>
        <v/>
      </c>
      <c r="AA74" s="8">
        <f>IF($A74="","",IFERROR($Y74/$M74,0))</f>
        <v/>
      </c>
      <c r="AB74" s="6" t="n"/>
      <c r="AC74" s="7">
        <f>IF($A74="","",$M74*$AB74)</f>
        <v/>
      </c>
      <c r="AD74" s="6" t="n"/>
      <c r="AE74" s="4" t="n"/>
      <c r="AF74" s="7">
        <f>IF($A74="","",IF(OR($AE74=0,$AC74=0),0,IF($AD74=0,$AC74/($AE74*12),$AC74*($AD74/12)*(1+$AD74/12)^($AE74*12)/((1+$AD74/12)^($AE74*12)-1))))</f>
        <v/>
      </c>
      <c r="AG74" s="7">
        <f>IF($A74="","",$AF74*12)</f>
        <v/>
      </c>
      <c r="AH74" s="7">
        <f>IF($A74="","",$Y74-$AG74)</f>
        <v/>
      </c>
      <c r="AI74" s="7">
        <f>IF($A74="","",$M74-$AC74)</f>
        <v/>
      </c>
      <c r="AJ74" s="8">
        <f>IF($A74="","",IF($AI74=0,0,$AH74/$AI74))</f>
        <v/>
      </c>
      <c r="AK74" s="9">
        <f>IF($A74="","",IF(AND($AH74&gt;0,$AJ74&gt;=0.05),"VIABLE",IF($AH74&gt;0,"REVISAR","NO VIABLE")))</f>
        <v/>
      </c>
      <c r="AL74" s="3" t="n"/>
    </row>
    <row r="75" ht="31" customHeight="1">
      <c r="A75" s="2" t="n"/>
      <c r="B75" s="3" t="n"/>
      <c r="C75" s="3" t="n"/>
      <c r="D75" s="3" t="n"/>
      <c r="E75" s="3" t="n"/>
      <c r="F75" s="4" t="n"/>
      <c r="G75" s="4" t="n"/>
      <c r="H75" s="3" t="n"/>
      <c r="I75" s="5" t="n"/>
      <c r="J75" s="6" t="n"/>
      <c r="K75" s="10">
        <f>IF($A75="","",$I75*$J75)</f>
        <v/>
      </c>
      <c r="L75" s="5" t="n"/>
      <c r="M75" s="10">
        <f>IF($A75="","",$I75+$K75+$L75)</f>
        <v/>
      </c>
      <c r="N75" s="5" t="n"/>
      <c r="O75" s="6" t="n"/>
      <c r="P75" s="10">
        <f>IF($A75="","",$N75*12*$O75)</f>
        <v/>
      </c>
      <c r="Q75" s="5" t="n"/>
      <c r="R75" s="5" t="n"/>
      <c r="S75" s="5" t="n"/>
      <c r="T75" s="5" t="n"/>
      <c r="U75" s="6" t="n"/>
      <c r="V75" s="10">
        <f>IF($A75="","",$P75*$U75)</f>
        <v/>
      </c>
      <c r="W75" s="5" t="n"/>
      <c r="X75" s="10">
        <f>IF($A75="","",$Q75+$R75+$S75+$T75+$V75+$W75)</f>
        <v/>
      </c>
      <c r="Y75" s="10">
        <f>IF($A75="","",$P75-$X75)</f>
        <v/>
      </c>
      <c r="Z75" s="11">
        <f>IF($A75="","",IFERROR($P75/$M75,0))</f>
        <v/>
      </c>
      <c r="AA75" s="11">
        <f>IF($A75="","",IFERROR($Y75/$M75,0))</f>
        <v/>
      </c>
      <c r="AB75" s="6" t="n"/>
      <c r="AC75" s="10">
        <f>IF($A75="","",$M75*$AB75)</f>
        <v/>
      </c>
      <c r="AD75" s="6" t="n"/>
      <c r="AE75" s="4" t="n"/>
      <c r="AF75" s="10">
        <f>IF($A75="","",IF(OR($AE75=0,$AC75=0),0,IF($AD75=0,$AC75/($AE75*12),$AC75*($AD75/12)*(1+$AD75/12)^($AE75*12)/((1+$AD75/12)^($AE75*12)-1))))</f>
        <v/>
      </c>
      <c r="AG75" s="10">
        <f>IF($A75="","",$AF75*12)</f>
        <v/>
      </c>
      <c r="AH75" s="10">
        <f>IF($A75="","",$Y75-$AG75)</f>
        <v/>
      </c>
      <c r="AI75" s="10">
        <f>IF($A75="","",$M75-$AC75)</f>
        <v/>
      </c>
      <c r="AJ75" s="11">
        <f>IF($A75="","",IF($AI75=0,0,$AH75/$AI75))</f>
        <v/>
      </c>
      <c r="AK75" s="12">
        <f>IF($A75="","",IF(AND($AH75&gt;0,$AJ75&gt;=0.05),"VIABLE",IF($AH75&gt;0,"REVISAR","NO VIABLE")))</f>
        <v/>
      </c>
      <c r="AL75" s="3" t="n"/>
    </row>
    <row r="76" ht="31" customHeight="1">
      <c r="A76" s="2" t="n"/>
      <c r="B76" s="3" t="n"/>
      <c r="C76" s="3" t="n"/>
      <c r="D76" s="3" t="n"/>
      <c r="E76" s="3" t="n"/>
      <c r="F76" s="4" t="n"/>
      <c r="G76" s="4" t="n"/>
      <c r="H76" s="3" t="n"/>
      <c r="I76" s="5" t="n"/>
      <c r="J76" s="6" t="n"/>
      <c r="K76" s="7">
        <f>IF($A76="","",$I76*$J76)</f>
        <v/>
      </c>
      <c r="L76" s="5" t="n"/>
      <c r="M76" s="7">
        <f>IF($A76="","",$I76+$K76+$L76)</f>
        <v/>
      </c>
      <c r="N76" s="5" t="n"/>
      <c r="O76" s="6" t="n"/>
      <c r="P76" s="7">
        <f>IF($A76="","",$N76*12*$O76)</f>
        <v/>
      </c>
      <c r="Q76" s="5" t="n"/>
      <c r="R76" s="5" t="n"/>
      <c r="S76" s="5" t="n"/>
      <c r="T76" s="5" t="n"/>
      <c r="U76" s="6" t="n"/>
      <c r="V76" s="7">
        <f>IF($A76="","",$P76*$U76)</f>
        <v/>
      </c>
      <c r="W76" s="5" t="n"/>
      <c r="X76" s="7">
        <f>IF($A76="","",$Q76+$R76+$S76+$T76+$V76+$W76)</f>
        <v/>
      </c>
      <c r="Y76" s="7">
        <f>IF($A76="","",$P76-$X76)</f>
        <v/>
      </c>
      <c r="Z76" s="8">
        <f>IF($A76="","",IFERROR($P76/$M76,0))</f>
        <v/>
      </c>
      <c r="AA76" s="8">
        <f>IF($A76="","",IFERROR($Y76/$M76,0))</f>
        <v/>
      </c>
      <c r="AB76" s="6" t="n"/>
      <c r="AC76" s="7">
        <f>IF($A76="","",$M76*$AB76)</f>
        <v/>
      </c>
      <c r="AD76" s="6" t="n"/>
      <c r="AE76" s="4" t="n"/>
      <c r="AF76" s="7">
        <f>IF($A76="","",IF(OR($AE76=0,$AC76=0),0,IF($AD76=0,$AC76/($AE76*12),$AC76*($AD76/12)*(1+$AD76/12)^($AE76*12)/((1+$AD76/12)^($AE76*12)-1))))</f>
        <v/>
      </c>
      <c r="AG76" s="7">
        <f>IF($A76="","",$AF76*12)</f>
        <v/>
      </c>
      <c r="AH76" s="7">
        <f>IF($A76="","",$Y76-$AG76)</f>
        <v/>
      </c>
      <c r="AI76" s="7">
        <f>IF($A76="","",$M76-$AC76)</f>
        <v/>
      </c>
      <c r="AJ76" s="8">
        <f>IF($A76="","",IF($AI76=0,0,$AH76/$AI76))</f>
        <v/>
      </c>
      <c r="AK76" s="9">
        <f>IF($A76="","",IF(AND($AH76&gt;0,$AJ76&gt;=0.05),"VIABLE",IF($AH76&gt;0,"REVISAR","NO VIABLE")))</f>
        <v/>
      </c>
      <c r="AL76" s="3" t="n"/>
    </row>
    <row r="77" ht="31" customHeight="1">
      <c r="A77" s="2" t="n"/>
      <c r="B77" s="3" t="n"/>
      <c r="C77" s="3" t="n"/>
      <c r="D77" s="3" t="n"/>
      <c r="E77" s="3" t="n"/>
      <c r="F77" s="4" t="n"/>
      <c r="G77" s="4" t="n"/>
      <c r="H77" s="3" t="n"/>
      <c r="I77" s="5" t="n"/>
      <c r="J77" s="6" t="n"/>
      <c r="K77" s="10">
        <f>IF($A77="","",$I77*$J77)</f>
        <v/>
      </c>
      <c r="L77" s="5" t="n"/>
      <c r="M77" s="10">
        <f>IF($A77="","",$I77+$K77+$L77)</f>
        <v/>
      </c>
      <c r="N77" s="5" t="n"/>
      <c r="O77" s="6" t="n"/>
      <c r="P77" s="10">
        <f>IF($A77="","",$N77*12*$O77)</f>
        <v/>
      </c>
      <c r="Q77" s="5" t="n"/>
      <c r="R77" s="5" t="n"/>
      <c r="S77" s="5" t="n"/>
      <c r="T77" s="5" t="n"/>
      <c r="U77" s="6" t="n"/>
      <c r="V77" s="10">
        <f>IF($A77="","",$P77*$U77)</f>
        <v/>
      </c>
      <c r="W77" s="5" t="n"/>
      <c r="X77" s="10">
        <f>IF($A77="","",$Q77+$R77+$S77+$T77+$V77+$W77)</f>
        <v/>
      </c>
      <c r="Y77" s="10">
        <f>IF($A77="","",$P77-$X77)</f>
        <v/>
      </c>
      <c r="Z77" s="11">
        <f>IF($A77="","",IFERROR($P77/$M77,0))</f>
        <v/>
      </c>
      <c r="AA77" s="11">
        <f>IF($A77="","",IFERROR($Y77/$M77,0))</f>
        <v/>
      </c>
      <c r="AB77" s="6" t="n"/>
      <c r="AC77" s="10">
        <f>IF($A77="","",$M77*$AB77)</f>
        <v/>
      </c>
      <c r="AD77" s="6" t="n"/>
      <c r="AE77" s="4" t="n"/>
      <c r="AF77" s="10">
        <f>IF($A77="","",IF(OR($AE77=0,$AC77=0),0,IF($AD77=0,$AC77/($AE77*12),$AC77*($AD77/12)*(1+$AD77/12)^($AE77*12)/((1+$AD77/12)^($AE77*12)-1))))</f>
        <v/>
      </c>
      <c r="AG77" s="10">
        <f>IF($A77="","",$AF77*12)</f>
        <v/>
      </c>
      <c r="AH77" s="10">
        <f>IF($A77="","",$Y77-$AG77)</f>
        <v/>
      </c>
      <c r="AI77" s="10">
        <f>IF($A77="","",$M77-$AC77)</f>
        <v/>
      </c>
      <c r="AJ77" s="11">
        <f>IF($A77="","",IF($AI77=0,0,$AH77/$AI77))</f>
        <v/>
      </c>
      <c r="AK77" s="12">
        <f>IF($A77="","",IF(AND($AH77&gt;0,$AJ77&gt;=0.05),"VIABLE",IF($AH77&gt;0,"REVISAR","NO VIABLE")))</f>
        <v/>
      </c>
      <c r="AL77" s="3" t="n"/>
    </row>
    <row r="78" ht="31" customHeight="1">
      <c r="A78" s="2" t="n"/>
      <c r="B78" s="3" t="n"/>
      <c r="C78" s="3" t="n"/>
      <c r="D78" s="3" t="n"/>
      <c r="E78" s="3" t="n"/>
      <c r="F78" s="4" t="n"/>
      <c r="G78" s="4" t="n"/>
      <c r="H78" s="3" t="n"/>
      <c r="I78" s="5" t="n"/>
      <c r="J78" s="6" t="n"/>
      <c r="K78" s="7">
        <f>IF($A78="","",$I78*$J78)</f>
        <v/>
      </c>
      <c r="L78" s="5" t="n"/>
      <c r="M78" s="7">
        <f>IF($A78="","",$I78+$K78+$L78)</f>
        <v/>
      </c>
      <c r="N78" s="5" t="n"/>
      <c r="O78" s="6" t="n"/>
      <c r="P78" s="7">
        <f>IF($A78="","",$N78*12*$O78)</f>
        <v/>
      </c>
      <c r="Q78" s="5" t="n"/>
      <c r="R78" s="5" t="n"/>
      <c r="S78" s="5" t="n"/>
      <c r="T78" s="5" t="n"/>
      <c r="U78" s="6" t="n"/>
      <c r="V78" s="7">
        <f>IF($A78="","",$P78*$U78)</f>
        <v/>
      </c>
      <c r="W78" s="5" t="n"/>
      <c r="X78" s="7">
        <f>IF($A78="","",$Q78+$R78+$S78+$T78+$V78+$W78)</f>
        <v/>
      </c>
      <c r="Y78" s="7">
        <f>IF($A78="","",$P78-$X78)</f>
        <v/>
      </c>
      <c r="Z78" s="8">
        <f>IF($A78="","",IFERROR($P78/$M78,0))</f>
        <v/>
      </c>
      <c r="AA78" s="8">
        <f>IF($A78="","",IFERROR($Y78/$M78,0))</f>
        <v/>
      </c>
      <c r="AB78" s="6" t="n"/>
      <c r="AC78" s="7">
        <f>IF($A78="","",$M78*$AB78)</f>
        <v/>
      </c>
      <c r="AD78" s="6" t="n"/>
      <c r="AE78" s="4" t="n"/>
      <c r="AF78" s="7">
        <f>IF($A78="","",IF(OR($AE78=0,$AC78=0),0,IF($AD78=0,$AC78/($AE78*12),$AC78*($AD78/12)*(1+$AD78/12)^($AE78*12)/((1+$AD78/12)^($AE78*12)-1))))</f>
        <v/>
      </c>
      <c r="AG78" s="7">
        <f>IF($A78="","",$AF78*12)</f>
        <v/>
      </c>
      <c r="AH78" s="7">
        <f>IF($A78="","",$Y78-$AG78)</f>
        <v/>
      </c>
      <c r="AI78" s="7">
        <f>IF($A78="","",$M78-$AC78)</f>
        <v/>
      </c>
      <c r="AJ78" s="8">
        <f>IF($A78="","",IF($AI78=0,0,$AH78/$AI78))</f>
        <v/>
      </c>
      <c r="AK78" s="9">
        <f>IF($A78="","",IF(AND($AH78&gt;0,$AJ78&gt;=0.05),"VIABLE",IF($AH78&gt;0,"REVISAR","NO VIABLE")))</f>
        <v/>
      </c>
      <c r="AL78" s="3" t="n"/>
    </row>
    <row r="79" ht="31" customHeight="1">
      <c r="A79" s="2" t="n"/>
      <c r="B79" s="3" t="n"/>
      <c r="C79" s="3" t="n"/>
      <c r="D79" s="3" t="n"/>
      <c r="E79" s="3" t="n"/>
      <c r="F79" s="4" t="n"/>
      <c r="G79" s="4" t="n"/>
      <c r="H79" s="3" t="n"/>
      <c r="I79" s="5" t="n"/>
      <c r="J79" s="6" t="n"/>
      <c r="K79" s="10">
        <f>IF($A79="","",$I79*$J79)</f>
        <v/>
      </c>
      <c r="L79" s="5" t="n"/>
      <c r="M79" s="10">
        <f>IF($A79="","",$I79+$K79+$L79)</f>
        <v/>
      </c>
      <c r="N79" s="5" t="n"/>
      <c r="O79" s="6" t="n"/>
      <c r="P79" s="10">
        <f>IF($A79="","",$N79*12*$O79)</f>
        <v/>
      </c>
      <c r="Q79" s="5" t="n"/>
      <c r="R79" s="5" t="n"/>
      <c r="S79" s="5" t="n"/>
      <c r="T79" s="5" t="n"/>
      <c r="U79" s="6" t="n"/>
      <c r="V79" s="10">
        <f>IF($A79="","",$P79*$U79)</f>
        <v/>
      </c>
      <c r="W79" s="5" t="n"/>
      <c r="X79" s="10">
        <f>IF($A79="","",$Q79+$R79+$S79+$T79+$V79+$W79)</f>
        <v/>
      </c>
      <c r="Y79" s="10">
        <f>IF($A79="","",$P79-$X79)</f>
        <v/>
      </c>
      <c r="Z79" s="11">
        <f>IF($A79="","",IFERROR($P79/$M79,0))</f>
        <v/>
      </c>
      <c r="AA79" s="11">
        <f>IF($A79="","",IFERROR($Y79/$M79,0))</f>
        <v/>
      </c>
      <c r="AB79" s="6" t="n"/>
      <c r="AC79" s="10">
        <f>IF($A79="","",$M79*$AB79)</f>
        <v/>
      </c>
      <c r="AD79" s="6" t="n"/>
      <c r="AE79" s="4" t="n"/>
      <c r="AF79" s="10">
        <f>IF($A79="","",IF(OR($AE79=0,$AC79=0),0,IF($AD79=0,$AC79/($AE79*12),$AC79*($AD79/12)*(1+$AD79/12)^($AE79*12)/((1+$AD79/12)^($AE79*12)-1))))</f>
        <v/>
      </c>
      <c r="AG79" s="10">
        <f>IF($A79="","",$AF79*12)</f>
        <v/>
      </c>
      <c r="AH79" s="10">
        <f>IF($A79="","",$Y79-$AG79)</f>
        <v/>
      </c>
      <c r="AI79" s="10">
        <f>IF($A79="","",$M79-$AC79)</f>
        <v/>
      </c>
      <c r="AJ79" s="11">
        <f>IF($A79="","",IF($AI79=0,0,$AH79/$AI79))</f>
        <v/>
      </c>
      <c r="AK79" s="12">
        <f>IF($A79="","",IF(AND($AH79&gt;0,$AJ79&gt;=0.05),"VIABLE",IF($AH79&gt;0,"REVISAR","NO VIABLE")))</f>
        <v/>
      </c>
      <c r="AL79" s="3" t="n"/>
    </row>
    <row r="80" ht="31" customHeight="1">
      <c r="A80" s="2" t="n"/>
      <c r="B80" s="3" t="n"/>
      <c r="C80" s="3" t="n"/>
      <c r="D80" s="3" t="n"/>
      <c r="E80" s="3" t="n"/>
      <c r="F80" s="4" t="n"/>
      <c r="G80" s="4" t="n"/>
      <c r="H80" s="3" t="n"/>
      <c r="I80" s="5" t="n"/>
      <c r="J80" s="6" t="n"/>
      <c r="K80" s="7">
        <f>IF($A80="","",$I80*$J80)</f>
        <v/>
      </c>
      <c r="L80" s="5" t="n"/>
      <c r="M80" s="7">
        <f>IF($A80="","",$I80+$K80+$L80)</f>
        <v/>
      </c>
      <c r="N80" s="5" t="n"/>
      <c r="O80" s="6" t="n"/>
      <c r="P80" s="7">
        <f>IF($A80="","",$N80*12*$O80)</f>
        <v/>
      </c>
      <c r="Q80" s="5" t="n"/>
      <c r="R80" s="5" t="n"/>
      <c r="S80" s="5" t="n"/>
      <c r="T80" s="5" t="n"/>
      <c r="U80" s="6" t="n"/>
      <c r="V80" s="7">
        <f>IF($A80="","",$P80*$U80)</f>
        <v/>
      </c>
      <c r="W80" s="5" t="n"/>
      <c r="X80" s="7">
        <f>IF($A80="","",$Q80+$R80+$S80+$T80+$V80+$W80)</f>
        <v/>
      </c>
      <c r="Y80" s="7">
        <f>IF($A80="","",$P80-$X80)</f>
        <v/>
      </c>
      <c r="Z80" s="8">
        <f>IF($A80="","",IFERROR($P80/$M80,0))</f>
        <v/>
      </c>
      <c r="AA80" s="8">
        <f>IF($A80="","",IFERROR($Y80/$M80,0))</f>
        <v/>
      </c>
      <c r="AB80" s="6" t="n"/>
      <c r="AC80" s="7">
        <f>IF($A80="","",$M80*$AB80)</f>
        <v/>
      </c>
      <c r="AD80" s="6" t="n"/>
      <c r="AE80" s="4" t="n"/>
      <c r="AF80" s="7">
        <f>IF($A80="","",IF(OR($AE80=0,$AC80=0),0,IF($AD80=0,$AC80/($AE80*12),$AC80*($AD80/12)*(1+$AD80/12)^($AE80*12)/((1+$AD80/12)^($AE80*12)-1))))</f>
        <v/>
      </c>
      <c r="AG80" s="7">
        <f>IF($A80="","",$AF80*12)</f>
        <v/>
      </c>
      <c r="AH80" s="7">
        <f>IF($A80="","",$Y80-$AG80)</f>
        <v/>
      </c>
      <c r="AI80" s="7">
        <f>IF($A80="","",$M80-$AC80)</f>
        <v/>
      </c>
      <c r="AJ80" s="8">
        <f>IF($A80="","",IF($AI80=0,0,$AH80/$AI80))</f>
        <v/>
      </c>
      <c r="AK80" s="9">
        <f>IF($A80="","",IF(AND($AH80&gt;0,$AJ80&gt;=0.05),"VIABLE",IF($AH80&gt;0,"REVISAR","NO VIABLE")))</f>
        <v/>
      </c>
      <c r="AL80" s="3" t="n"/>
    </row>
    <row r="81" ht="31" customHeight="1">
      <c r="A81" s="2" t="n"/>
      <c r="B81" s="3" t="n"/>
      <c r="C81" s="3" t="n"/>
      <c r="D81" s="3" t="n"/>
      <c r="E81" s="3" t="n"/>
      <c r="F81" s="4" t="n"/>
      <c r="G81" s="4" t="n"/>
      <c r="H81" s="3" t="n"/>
      <c r="I81" s="5" t="n"/>
      <c r="J81" s="6" t="n"/>
      <c r="K81" s="10">
        <f>IF($A81="","",$I81*$J81)</f>
        <v/>
      </c>
      <c r="L81" s="5" t="n"/>
      <c r="M81" s="10">
        <f>IF($A81="","",$I81+$K81+$L81)</f>
        <v/>
      </c>
      <c r="N81" s="5" t="n"/>
      <c r="O81" s="6" t="n"/>
      <c r="P81" s="10">
        <f>IF($A81="","",$N81*12*$O81)</f>
        <v/>
      </c>
      <c r="Q81" s="5" t="n"/>
      <c r="R81" s="5" t="n"/>
      <c r="S81" s="5" t="n"/>
      <c r="T81" s="5" t="n"/>
      <c r="U81" s="6" t="n"/>
      <c r="V81" s="10">
        <f>IF($A81="","",$P81*$U81)</f>
        <v/>
      </c>
      <c r="W81" s="5" t="n"/>
      <c r="X81" s="10">
        <f>IF($A81="","",$Q81+$R81+$S81+$T81+$V81+$W81)</f>
        <v/>
      </c>
      <c r="Y81" s="10">
        <f>IF($A81="","",$P81-$X81)</f>
        <v/>
      </c>
      <c r="Z81" s="11">
        <f>IF($A81="","",IFERROR($P81/$M81,0))</f>
        <v/>
      </c>
      <c r="AA81" s="11">
        <f>IF($A81="","",IFERROR($Y81/$M81,0))</f>
        <v/>
      </c>
      <c r="AB81" s="6" t="n"/>
      <c r="AC81" s="10">
        <f>IF($A81="","",$M81*$AB81)</f>
        <v/>
      </c>
      <c r="AD81" s="6" t="n"/>
      <c r="AE81" s="4" t="n"/>
      <c r="AF81" s="10">
        <f>IF($A81="","",IF(OR($AE81=0,$AC81=0),0,IF($AD81=0,$AC81/($AE81*12),$AC81*($AD81/12)*(1+$AD81/12)^($AE81*12)/((1+$AD81/12)^($AE81*12)-1))))</f>
        <v/>
      </c>
      <c r="AG81" s="10">
        <f>IF($A81="","",$AF81*12)</f>
        <v/>
      </c>
      <c r="AH81" s="10">
        <f>IF($A81="","",$Y81-$AG81)</f>
        <v/>
      </c>
      <c r="AI81" s="10">
        <f>IF($A81="","",$M81-$AC81)</f>
        <v/>
      </c>
      <c r="AJ81" s="11">
        <f>IF($A81="","",IF($AI81=0,0,$AH81/$AI81))</f>
        <v/>
      </c>
      <c r="AK81" s="12">
        <f>IF($A81="","",IF(AND($AH81&gt;0,$AJ81&gt;=0.05),"VIABLE",IF($AH81&gt;0,"REVISAR","NO VIABLE")))</f>
        <v/>
      </c>
      <c r="AL81" s="3" t="n"/>
    </row>
    <row r="82" ht="31" customHeight="1">
      <c r="A82" s="2" t="n"/>
      <c r="B82" s="3" t="n"/>
      <c r="C82" s="3" t="n"/>
      <c r="D82" s="3" t="n"/>
      <c r="E82" s="3" t="n"/>
      <c r="F82" s="4" t="n"/>
      <c r="G82" s="4" t="n"/>
      <c r="H82" s="3" t="n"/>
      <c r="I82" s="5" t="n"/>
      <c r="J82" s="6" t="n"/>
      <c r="K82" s="7">
        <f>IF($A82="","",$I82*$J82)</f>
        <v/>
      </c>
      <c r="L82" s="5" t="n"/>
      <c r="M82" s="7">
        <f>IF($A82="","",$I82+$K82+$L82)</f>
        <v/>
      </c>
      <c r="N82" s="5" t="n"/>
      <c r="O82" s="6" t="n"/>
      <c r="P82" s="7">
        <f>IF($A82="","",$N82*12*$O82)</f>
        <v/>
      </c>
      <c r="Q82" s="5" t="n"/>
      <c r="R82" s="5" t="n"/>
      <c r="S82" s="5" t="n"/>
      <c r="T82" s="5" t="n"/>
      <c r="U82" s="6" t="n"/>
      <c r="V82" s="7">
        <f>IF($A82="","",$P82*$U82)</f>
        <v/>
      </c>
      <c r="W82" s="5" t="n"/>
      <c r="X82" s="7">
        <f>IF($A82="","",$Q82+$R82+$S82+$T82+$V82+$W82)</f>
        <v/>
      </c>
      <c r="Y82" s="7">
        <f>IF($A82="","",$P82-$X82)</f>
        <v/>
      </c>
      <c r="Z82" s="8">
        <f>IF($A82="","",IFERROR($P82/$M82,0))</f>
        <v/>
      </c>
      <c r="AA82" s="8">
        <f>IF($A82="","",IFERROR($Y82/$M82,0))</f>
        <v/>
      </c>
      <c r="AB82" s="6" t="n"/>
      <c r="AC82" s="7">
        <f>IF($A82="","",$M82*$AB82)</f>
        <v/>
      </c>
      <c r="AD82" s="6" t="n"/>
      <c r="AE82" s="4" t="n"/>
      <c r="AF82" s="7">
        <f>IF($A82="","",IF(OR($AE82=0,$AC82=0),0,IF($AD82=0,$AC82/($AE82*12),$AC82*($AD82/12)*(1+$AD82/12)^($AE82*12)/((1+$AD82/12)^($AE82*12)-1))))</f>
        <v/>
      </c>
      <c r="AG82" s="7">
        <f>IF($A82="","",$AF82*12)</f>
        <v/>
      </c>
      <c r="AH82" s="7">
        <f>IF($A82="","",$Y82-$AG82)</f>
        <v/>
      </c>
      <c r="AI82" s="7">
        <f>IF($A82="","",$M82-$AC82)</f>
        <v/>
      </c>
      <c r="AJ82" s="8">
        <f>IF($A82="","",IF($AI82=0,0,$AH82/$AI82))</f>
        <v/>
      </c>
      <c r="AK82" s="9">
        <f>IF($A82="","",IF(AND($AH82&gt;0,$AJ82&gt;=0.05),"VIABLE",IF($AH82&gt;0,"REVISAR","NO VIABLE")))</f>
        <v/>
      </c>
      <c r="AL82" s="3" t="n"/>
    </row>
    <row r="83" ht="31" customHeight="1">
      <c r="A83" s="2" t="n"/>
      <c r="B83" s="3" t="n"/>
      <c r="C83" s="3" t="n"/>
      <c r="D83" s="3" t="n"/>
      <c r="E83" s="3" t="n"/>
      <c r="F83" s="4" t="n"/>
      <c r="G83" s="4" t="n"/>
      <c r="H83" s="3" t="n"/>
      <c r="I83" s="5" t="n"/>
      <c r="J83" s="6" t="n"/>
      <c r="K83" s="10">
        <f>IF($A83="","",$I83*$J83)</f>
        <v/>
      </c>
      <c r="L83" s="5" t="n"/>
      <c r="M83" s="10">
        <f>IF($A83="","",$I83+$K83+$L83)</f>
        <v/>
      </c>
      <c r="N83" s="5" t="n"/>
      <c r="O83" s="6" t="n"/>
      <c r="P83" s="10">
        <f>IF($A83="","",$N83*12*$O83)</f>
        <v/>
      </c>
      <c r="Q83" s="5" t="n"/>
      <c r="R83" s="5" t="n"/>
      <c r="S83" s="5" t="n"/>
      <c r="T83" s="5" t="n"/>
      <c r="U83" s="6" t="n"/>
      <c r="V83" s="10">
        <f>IF($A83="","",$P83*$U83)</f>
        <v/>
      </c>
      <c r="W83" s="5" t="n"/>
      <c r="X83" s="10">
        <f>IF($A83="","",$Q83+$R83+$S83+$T83+$V83+$W83)</f>
        <v/>
      </c>
      <c r="Y83" s="10">
        <f>IF($A83="","",$P83-$X83)</f>
        <v/>
      </c>
      <c r="Z83" s="11">
        <f>IF($A83="","",IFERROR($P83/$M83,0))</f>
        <v/>
      </c>
      <c r="AA83" s="11">
        <f>IF($A83="","",IFERROR($Y83/$M83,0))</f>
        <v/>
      </c>
      <c r="AB83" s="6" t="n"/>
      <c r="AC83" s="10">
        <f>IF($A83="","",$M83*$AB83)</f>
        <v/>
      </c>
      <c r="AD83" s="6" t="n"/>
      <c r="AE83" s="4" t="n"/>
      <c r="AF83" s="10">
        <f>IF($A83="","",IF(OR($AE83=0,$AC83=0),0,IF($AD83=0,$AC83/($AE83*12),$AC83*($AD83/12)*(1+$AD83/12)^($AE83*12)/((1+$AD83/12)^($AE83*12)-1))))</f>
        <v/>
      </c>
      <c r="AG83" s="10">
        <f>IF($A83="","",$AF83*12)</f>
        <v/>
      </c>
      <c r="AH83" s="10">
        <f>IF($A83="","",$Y83-$AG83)</f>
        <v/>
      </c>
      <c r="AI83" s="10">
        <f>IF($A83="","",$M83-$AC83)</f>
        <v/>
      </c>
      <c r="AJ83" s="11">
        <f>IF($A83="","",IF($AI83=0,0,$AH83/$AI83))</f>
        <v/>
      </c>
      <c r="AK83" s="12">
        <f>IF($A83="","",IF(AND($AH83&gt;0,$AJ83&gt;=0.05),"VIABLE",IF($AH83&gt;0,"REVISAR","NO VIABLE")))</f>
        <v/>
      </c>
      <c r="AL83" s="3" t="n"/>
    </row>
    <row r="84" ht="31" customHeight="1">
      <c r="A84" s="2" t="n"/>
      <c r="B84" s="3" t="n"/>
      <c r="C84" s="3" t="n"/>
      <c r="D84" s="3" t="n"/>
      <c r="E84" s="3" t="n"/>
      <c r="F84" s="4" t="n"/>
      <c r="G84" s="4" t="n"/>
      <c r="H84" s="3" t="n"/>
      <c r="I84" s="5" t="n"/>
      <c r="J84" s="6" t="n"/>
      <c r="K84" s="7">
        <f>IF($A84="","",$I84*$J84)</f>
        <v/>
      </c>
      <c r="L84" s="5" t="n"/>
      <c r="M84" s="7">
        <f>IF($A84="","",$I84+$K84+$L84)</f>
        <v/>
      </c>
      <c r="N84" s="5" t="n"/>
      <c r="O84" s="6" t="n"/>
      <c r="P84" s="7">
        <f>IF($A84="","",$N84*12*$O84)</f>
        <v/>
      </c>
      <c r="Q84" s="5" t="n"/>
      <c r="R84" s="5" t="n"/>
      <c r="S84" s="5" t="n"/>
      <c r="T84" s="5" t="n"/>
      <c r="U84" s="6" t="n"/>
      <c r="V84" s="7">
        <f>IF($A84="","",$P84*$U84)</f>
        <v/>
      </c>
      <c r="W84" s="5" t="n"/>
      <c r="X84" s="7">
        <f>IF($A84="","",$Q84+$R84+$S84+$T84+$V84+$W84)</f>
        <v/>
      </c>
      <c r="Y84" s="7">
        <f>IF($A84="","",$P84-$X84)</f>
        <v/>
      </c>
      <c r="Z84" s="8">
        <f>IF($A84="","",IFERROR($P84/$M84,0))</f>
        <v/>
      </c>
      <c r="AA84" s="8">
        <f>IF($A84="","",IFERROR($Y84/$M84,0))</f>
        <v/>
      </c>
      <c r="AB84" s="6" t="n"/>
      <c r="AC84" s="7">
        <f>IF($A84="","",$M84*$AB84)</f>
        <v/>
      </c>
      <c r="AD84" s="6" t="n"/>
      <c r="AE84" s="4" t="n"/>
      <c r="AF84" s="7">
        <f>IF($A84="","",IF(OR($AE84=0,$AC84=0),0,IF($AD84=0,$AC84/($AE84*12),$AC84*($AD84/12)*(1+$AD84/12)^($AE84*12)/((1+$AD84/12)^($AE84*12)-1))))</f>
        <v/>
      </c>
      <c r="AG84" s="7">
        <f>IF($A84="","",$AF84*12)</f>
        <v/>
      </c>
      <c r="AH84" s="7">
        <f>IF($A84="","",$Y84-$AG84)</f>
        <v/>
      </c>
      <c r="AI84" s="7">
        <f>IF($A84="","",$M84-$AC84)</f>
        <v/>
      </c>
      <c r="AJ84" s="8">
        <f>IF($A84="","",IF($AI84=0,0,$AH84/$AI84))</f>
        <v/>
      </c>
      <c r="AK84" s="9">
        <f>IF($A84="","",IF(AND($AH84&gt;0,$AJ84&gt;=0.05),"VIABLE",IF($AH84&gt;0,"REVISAR","NO VIABLE")))</f>
        <v/>
      </c>
      <c r="AL84" s="3" t="n"/>
    </row>
    <row r="85" ht="31" customHeight="1">
      <c r="A85" s="2" t="n"/>
      <c r="B85" s="3" t="n"/>
      <c r="C85" s="3" t="n"/>
      <c r="D85" s="3" t="n"/>
      <c r="E85" s="3" t="n"/>
      <c r="F85" s="4" t="n"/>
      <c r="G85" s="4" t="n"/>
      <c r="H85" s="3" t="n"/>
      <c r="I85" s="5" t="n"/>
      <c r="J85" s="6" t="n"/>
      <c r="K85" s="10">
        <f>IF($A85="","",$I85*$J85)</f>
        <v/>
      </c>
      <c r="L85" s="5" t="n"/>
      <c r="M85" s="10">
        <f>IF($A85="","",$I85+$K85+$L85)</f>
        <v/>
      </c>
      <c r="N85" s="5" t="n"/>
      <c r="O85" s="6" t="n"/>
      <c r="P85" s="10">
        <f>IF($A85="","",$N85*12*$O85)</f>
        <v/>
      </c>
      <c r="Q85" s="5" t="n"/>
      <c r="R85" s="5" t="n"/>
      <c r="S85" s="5" t="n"/>
      <c r="T85" s="5" t="n"/>
      <c r="U85" s="6" t="n"/>
      <c r="V85" s="10">
        <f>IF($A85="","",$P85*$U85)</f>
        <v/>
      </c>
      <c r="W85" s="5" t="n"/>
      <c r="X85" s="10">
        <f>IF($A85="","",$Q85+$R85+$S85+$T85+$V85+$W85)</f>
        <v/>
      </c>
      <c r="Y85" s="10">
        <f>IF($A85="","",$P85-$X85)</f>
        <v/>
      </c>
      <c r="Z85" s="11">
        <f>IF($A85="","",IFERROR($P85/$M85,0))</f>
        <v/>
      </c>
      <c r="AA85" s="11">
        <f>IF($A85="","",IFERROR($Y85/$M85,0))</f>
        <v/>
      </c>
      <c r="AB85" s="6" t="n"/>
      <c r="AC85" s="10">
        <f>IF($A85="","",$M85*$AB85)</f>
        <v/>
      </c>
      <c r="AD85" s="6" t="n"/>
      <c r="AE85" s="4" t="n"/>
      <c r="AF85" s="10">
        <f>IF($A85="","",IF(OR($AE85=0,$AC85=0),0,IF($AD85=0,$AC85/($AE85*12),$AC85*($AD85/12)*(1+$AD85/12)^($AE85*12)/((1+$AD85/12)^($AE85*12)-1))))</f>
        <v/>
      </c>
      <c r="AG85" s="10">
        <f>IF($A85="","",$AF85*12)</f>
        <v/>
      </c>
      <c r="AH85" s="10">
        <f>IF($A85="","",$Y85-$AG85)</f>
        <v/>
      </c>
      <c r="AI85" s="10">
        <f>IF($A85="","",$M85-$AC85)</f>
        <v/>
      </c>
      <c r="AJ85" s="11">
        <f>IF($A85="","",IF($AI85=0,0,$AH85/$AI85))</f>
        <v/>
      </c>
      <c r="AK85" s="12">
        <f>IF($A85="","",IF(AND($AH85&gt;0,$AJ85&gt;=0.05),"VIABLE",IF($AH85&gt;0,"REVISAR","NO VIABLE")))</f>
        <v/>
      </c>
      <c r="AL85" s="3" t="n"/>
    </row>
    <row r="86" ht="31" customHeight="1">
      <c r="A86" s="2" t="n"/>
      <c r="B86" s="3" t="n"/>
      <c r="C86" s="3" t="n"/>
      <c r="D86" s="3" t="n"/>
      <c r="E86" s="3" t="n"/>
      <c r="F86" s="4" t="n"/>
      <c r="G86" s="4" t="n"/>
      <c r="H86" s="3" t="n"/>
      <c r="I86" s="5" t="n"/>
      <c r="J86" s="6" t="n"/>
      <c r="K86" s="7">
        <f>IF($A86="","",$I86*$J86)</f>
        <v/>
      </c>
      <c r="L86" s="5" t="n"/>
      <c r="M86" s="7">
        <f>IF($A86="","",$I86+$K86+$L86)</f>
        <v/>
      </c>
      <c r="N86" s="5" t="n"/>
      <c r="O86" s="6" t="n"/>
      <c r="P86" s="7">
        <f>IF($A86="","",$N86*12*$O86)</f>
        <v/>
      </c>
      <c r="Q86" s="5" t="n"/>
      <c r="R86" s="5" t="n"/>
      <c r="S86" s="5" t="n"/>
      <c r="T86" s="5" t="n"/>
      <c r="U86" s="6" t="n"/>
      <c r="V86" s="7">
        <f>IF($A86="","",$P86*$U86)</f>
        <v/>
      </c>
      <c r="W86" s="5" t="n"/>
      <c r="X86" s="7">
        <f>IF($A86="","",$Q86+$R86+$S86+$T86+$V86+$W86)</f>
        <v/>
      </c>
      <c r="Y86" s="7">
        <f>IF($A86="","",$P86-$X86)</f>
        <v/>
      </c>
      <c r="Z86" s="8">
        <f>IF($A86="","",IFERROR($P86/$M86,0))</f>
        <v/>
      </c>
      <c r="AA86" s="8">
        <f>IF($A86="","",IFERROR($Y86/$M86,0))</f>
        <v/>
      </c>
      <c r="AB86" s="6" t="n"/>
      <c r="AC86" s="7">
        <f>IF($A86="","",$M86*$AB86)</f>
        <v/>
      </c>
      <c r="AD86" s="6" t="n"/>
      <c r="AE86" s="4" t="n"/>
      <c r="AF86" s="7">
        <f>IF($A86="","",IF(OR($AE86=0,$AC86=0),0,IF($AD86=0,$AC86/($AE86*12),$AC86*($AD86/12)*(1+$AD86/12)^($AE86*12)/((1+$AD86/12)^($AE86*12)-1))))</f>
        <v/>
      </c>
      <c r="AG86" s="7">
        <f>IF($A86="","",$AF86*12)</f>
        <v/>
      </c>
      <c r="AH86" s="7">
        <f>IF($A86="","",$Y86-$AG86)</f>
        <v/>
      </c>
      <c r="AI86" s="7">
        <f>IF($A86="","",$M86-$AC86)</f>
        <v/>
      </c>
      <c r="AJ86" s="8">
        <f>IF($A86="","",IF($AI86=0,0,$AH86/$AI86))</f>
        <v/>
      </c>
      <c r="AK86" s="9">
        <f>IF($A86="","",IF(AND($AH86&gt;0,$AJ86&gt;=0.05),"VIABLE",IF($AH86&gt;0,"REVISAR","NO VIABLE")))</f>
        <v/>
      </c>
      <c r="AL86" s="3" t="n"/>
    </row>
    <row r="87" ht="31" customHeight="1">
      <c r="A87" s="2" t="n"/>
      <c r="B87" s="3" t="n"/>
      <c r="C87" s="3" t="n"/>
      <c r="D87" s="3" t="n"/>
      <c r="E87" s="3" t="n"/>
      <c r="F87" s="4" t="n"/>
      <c r="G87" s="4" t="n"/>
      <c r="H87" s="3" t="n"/>
      <c r="I87" s="5" t="n"/>
      <c r="J87" s="6" t="n"/>
      <c r="K87" s="10">
        <f>IF($A87="","",$I87*$J87)</f>
        <v/>
      </c>
      <c r="L87" s="5" t="n"/>
      <c r="M87" s="10">
        <f>IF($A87="","",$I87+$K87+$L87)</f>
        <v/>
      </c>
      <c r="N87" s="5" t="n"/>
      <c r="O87" s="6" t="n"/>
      <c r="P87" s="10">
        <f>IF($A87="","",$N87*12*$O87)</f>
        <v/>
      </c>
      <c r="Q87" s="5" t="n"/>
      <c r="R87" s="5" t="n"/>
      <c r="S87" s="5" t="n"/>
      <c r="T87" s="5" t="n"/>
      <c r="U87" s="6" t="n"/>
      <c r="V87" s="10">
        <f>IF($A87="","",$P87*$U87)</f>
        <v/>
      </c>
      <c r="W87" s="5" t="n"/>
      <c r="X87" s="10">
        <f>IF($A87="","",$Q87+$R87+$S87+$T87+$V87+$W87)</f>
        <v/>
      </c>
      <c r="Y87" s="10">
        <f>IF($A87="","",$P87-$X87)</f>
        <v/>
      </c>
      <c r="Z87" s="11">
        <f>IF($A87="","",IFERROR($P87/$M87,0))</f>
        <v/>
      </c>
      <c r="AA87" s="11">
        <f>IF($A87="","",IFERROR($Y87/$M87,0))</f>
        <v/>
      </c>
      <c r="AB87" s="6" t="n"/>
      <c r="AC87" s="10">
        <f>IF($A87="","",$M87*$AB87)</f>
        <v/>
      </c>
      <c r="AD87" s="6" t="n"/>
      <c r="AE87" s="4" t="n"/>
      <c r="AF87" s="10">
        <f>IF($A87="","",IF(OR($AE87=0,$AC87=0),0,IF($AD87=0,$AC87/($AE87*12),$AC87*($AD87/12)*(1+$AD87/12)^($AE87*12)/((1+$AD87/12)^($AE87*12)-1))))</f>
        <v/>
      </c>
      <c r="AG87" s="10">
        <f>IF($A87="","",$AF87*12)</f>
        <v/>
      </c>
      <c r="AH87" s="10">
        <f>IF($A87="","",$Y87-$AG87)</f>
        <v/>
      </c>
      <c r="AI87" s="10">
        <f>IF($A87="","",$M87-$AC87)</f>
        <v/>
      </c>
      <c r="AJ87" s="11">
        <f>IF($A87="","",IF($AI87=0,0,$AH87/$AI87))</f>
        <v/>
      </c>
      <c r="AK87" s="12">
        <f>IF($A87="","",IF(AND($AH87&gt;0,$AJ87&gt;=0.05),"VIABLE",IF($AH87&gt;0,"REVISAR","NO VIABLE")))</f>
        <v/>
      </c>
      <c r="AL87" s="3" t="n"/>
    </row>
    <row r="88" ht="31" customHeight="1">
      <c r="A88" s="2" t="n"/>
      <c r="B88" s="3" t="n"/>
      <c r="C88" s="3" t="n"/>
      <c r="D88" s="3" t="n"/>
      <c r="E88" s="3" t="n"/>
      <c r="F88" s="4" t="n"/>
      <c r="G88" s="4" t="n"/>
      <c r="H88" s="3" t="n"/>
      <c r="I88" s="5" t="n"/>
      <c r="J88" s="6" t="n"/>
      <c r="K88" s="7">
        <f>IF($A88="","",$I88*$J88)</f>
        <v/>
      </c>
      <c r="L88" s="5" t="n"/>
      <c r="M88" s="7">
        <f>IF($A88="","",$I88+$K88+$L88)</f>
        <v/>
      </c>
      <c r="N88" s="5" t="n"/>
      <c r="O88" s="6" t="n"/>
      <c r="P88" s="7">
        <f>IF($A88="","",$N88*12*$O88)</f>
        <v/>
      </c>
      <c r="Q88" s="5" t="n"/>
      <c r="R88" s="5" t="n"/>
      <c r="S88" s="5" t="n"/>
      <c r="T88" s="5" t="n"/>
      <c r="U88" s="6" t="n"/>
      <c r="V88" s="7">
        <f>IF($A88="","",$P88*$U88)</f>
        <v/>
      </c>
      <c r="W88" s="5" t="n"/>
      <c r="X88" s="7">
        <f>IF($A88="","",$Q88+$R88+$S88+$T88+$V88+$W88)</f>
        <v/>
      </c>
      <c r="Y88" s="7">
        <f>IF($A88="","",$P88-$X88)</f>
        <v/>
      </c>
      <c r="Z88" s="8">
        <f>IF($A88="","",IFERROR($P88/$M88,0))</f>
        <v/>
      </c>
      <c r="AA88" s="8">
        <f>IF($A88="","",IFERROR($Y88/$M88,0))</f>
        <v/>
      </c>
      <c r="AB88" s="6" t="n"/>
      <c r="AC88" s="7">
        <f>IF($A88="","",$M88*$AB88)</f>
        <v/>
      </c>
      <c r="AD88" s="6" t="n"/>
      <c r="AE88" s="4" t="n"/>
      <c r="AF88" s="7">
        <f>IF($A88="","",IF(OR($AE88=0,$AC88=0),0,IF($AD88=0,$AC88/($AE88*12),$AC88*($AD88/12)*(1+$AD88/12)^($AE88*12)/((1+$AD88/12)^($AE88*12)-1))))</f>
        <v/>
      </c>
      <c r="AG88" s="7">
        <f>IF($A88="","",$AF88*12)</f>
        <v/>
      </c>
      <c r="AH88" s="7">
        <f>IF($A88="","",$Y88-$AG88)</f>
        <v/>
      </c>
      <c r="AI88" s="7">
        <f>IF($A88="","",$M88-$AC88)</f>
        <v/>
      </c>
      <c r="AJ88" s="8">
        <f>IF($A88="","",IF($AI88=0,0,$AH88/$AI88))</f>
        <v/>
      </c>
      <c r="AK88" s="9">
        <f>IF($A88="","",IF(AND($AH88&gt;0,$AJ88&gt;=0.05),"VIABLE",IF($AH88&gt;0,"REVISAR","NO VIABLE")))</f>
        <v/>
      </c>
      <c r="AL88" s="3" t="n"/>
    </row>
    <row r="89" ht="31" customHeight="1">
      <c r="A89" s="2" t="n"/>
      <c r="B89" s="3" t="n"/>
      <c r="C89" s="3" t="n"/>
      <c r="D89" s="3" t="n"/>
      <c r="E89" s="3" t="n"/>
      <c r="F89" s="4" t="n"/>
      <c r="G89" s="4" t="n"/>
      <c r="H89" s="3" t="n"/>
      <c r="I89" s="5" t="n"/>
      <c r="J89" s="6" t="n"/>
      <c r="K89" s="10">
        <f>IF($A89="","",$I89*$J89)</f>
        <v/>
      </c>
      <c r="L89" s="5" t="n"/>
      <c r="M89" s="10">
        <f>IF($A89="","",$I89+$K89+$L89)</f>
        <v/>
      </c>
      <c r="N89" s="5" t="n"/>
      <c r="O89" s="6" t="n"/>
      <c r="P89" s="10">
        <f>IF($A89="","",$N89*12*$O89)</f>
        <v/>
      </c>
      <c r="Q89" s="5" t="n"/>
      <c r="R89" s="5" t="n"/>
      <c r="S89" s="5" t="n"/>
      <c r="T89" s="5" t="n"/>
      <c r="U89" s="6" t="n"/>
      <c r="V89" s="10">
        <f>IF($A89="","",$P89*$U89)</f>
        <v/>
      </c>
      <c r="W89" s="5" t="n"/>
      <c r="X89" s="10">
        <f>IF($A89="","",$Q89+$R89+$S89+$T89+$V89+$W89)</f>
        <v/>
      </c>
      <c r="Y89" s="10">
        <f>IF($A89="","",$P89-$X89)</f>
        <v/>
      </c>
      <c r="Z89" s="11">
        <f>IF($A89="","",IFERROR($P89/$M89,0))</f>
        <v/>
      </c>
      <c r="AA89" s="11">
        <f>IF($A89="","",IFERROR($Y89/$M89,0))</f>
        <v/>
      </c>
      <c r="AB89" s="6" t="n"/>
      <c r="AC89" s="10">
        <f>IF($A89="","",$M89*$AB89)</f>
        <v/>
      </c>
      <c r="AD89" s="6" t="n"/>
      <c r="AE89" s="4" t="n"/>
      <c r="AF89" s="10">
        <f>IF($A89="","",IF(OR($AE89=0,$AC89=0),0,IF($AD89=0,$AC89/($AE89*12),$AC89*($AD89/12)*(1+$AD89/12)^($AE89*12)/((1+$AD89/12)^($AE89*12)-1))))</f>
        <v/>
      </c>
      <c r="AG89" s="10">
        <f>IF($A89="","",$AF89*12)</f>
        <v/>
      </c>
      <c r="AH89" s="10">
        <f>IF($A89="","",$Y89-$AG89)</f>
        <v/>
      </c>
      <c r="AI89" s="10">
        <f>IF($A89="","",$M89-$AC89)</f>
        <v/>
      </c>
      <c r="AJ89" s="11">
        <f>IF($A89="","",IF($AI89=0,0,$AH89/$AI89))</f>
        <v/>
      </c>
      <c r="AK89" s="12">
        <f>IF($A89="","",IF(AND($AH89&gt;0,$AJ89&gt;=0.05),"VIABLE",IF($AH89&gt;0,"REVISAR","NO VIABLE")))</f>
        <v/>
      </c>
      <c r="AL89" s="3" t="n"/>
    </row>
    <row r="90" ht="31" customHeight="1">
      <c r="A90" s="2" t="n"/>
      <c r="B90" s="3" t="n"/>
      <c r="C90" s="3" t="n"/>
      <c r="D90" s="3" t="n"/>
      <c r="E90" s="3" t="n"/>
      <c r="F90" s="4" t="n"/>
      <c r="G90" s="4" t="n"/>
      <c r="H90" s="3" t="n"/>
      <c r="I90" s="5" t="n"/>
      <c r="J90" s="6" t="n"/>
      <c r="K90" s="7">
        <f>IF($A90="","",$I90*$J90)</f>
        <v/>
      </c>
      <c r="L90" s="5" t="n"/>
      <c r="M90" s="7">
        <f>IF($A90="","",$I90+$K90+$L90)</f>
        <v/>
      </c>
      <c r="N90" s="5" t="n"/>
      <c r="O90" s="6" t="n"/>
      <c r="P90" s="7">
        <f>IF($A90="","",$N90*12*$O90)</f>
        <v/>
      </c>
      <c r="Q90" s="5" t="n"/>
      <c r="R90" s="5" t="n"/>
      <c r="S90" s="5" t="n"/>
      <c r="T90" s="5" t="n"/>
      <c r="U90" s="6" t="n"/>
      <c r="V90" s="7">
        <f>IF($A90="","",$P90*$U90)</f>
        <v/>
      </c>
      <c r="W90" s="5" t="n"/>
      <c r="X90" s="7">
        <f>IF($A90="","",$Q90+$R90+$S90+$T90+$V90+$W90)</f>
        <v/>
      </c>
      <c r="Y90" s="7">
        <f>IF($A90="","",$P90-$X90)</f>
        <v/>
      </c>
      <c r="Z90" s="8">
        <f>IF($A90="","",IFERROR($P90/$M90,0))</f>
        <v/>
      </c>
      <c r="AA90" s="8">
        <f>IF($A90="","",IFERROR($Y90/$M90,0))</f>
        <v/>
      </c>
      <c r="AB90" s="6" t="n"/>
      <c r="AC90" s="7">
        <f>IF($A90="","",$M90*$AB90)</f>
        <v/>
      </c>
      <c r="AD90" s="6" t="n"/>
      <c r="AE90" s="4" t="n"/>
      <c r="AF90" s="7">
        <f>IF($A90="","",IF(OR($AE90=0,$AC90=0),0,IF($AD90=0,$AC90/($AE90*12),$AC90*($AD90/12)*(1+$AD90/12)^($AE90*12)/((1+$AD90/12)^($AE90*12)-1))))</f>
        <v/>
      </c>
      <c r="AG90" s="7">
        <f>IF($A90="","",$AF90*12)</f>
        <v/>
      </c>
      <c r="AH90" s="7">
        <f>IF($A90="","",$Y90-$AG90)</f>
        <v/>
      </c>
      <c r="AI90" s="7">
        <f>IF($A90="","",$M90-$AC90)</f>
        <v/>
      </c>
      <c r="AJ90" s="8">
        <f>IF($A90="","",IF($AI90=0,0,$AH90/$AI90))</f>
        <v/>
      </c>
      <c r="AK90" s="9">
        <f>IF($A90="","",IF(AND($AH90&gt;0,$AJ90&gt;=0.05),"VIABLE",IF($AH90&gt;0,"REVISAR","NO VIABLE")))</f>
        <v/>
      </c>
      <c r="AL90" s="3" t="n"/>
    </row>
    <row r="91" ht="31" customHeight="1">
      <c r="A91" s="2" t="n"/>
      <c r="B91" s="3" t="n"/>
      <c r="C91" s="3" t="n"/>
      <c r="D91" s="3" t="n"/>
      <c r="E91" s="3" t="n"/>
      <c r="F91" s="4" t="n"/>
      <c r="G91" s="4" t="n"/>
      <c r="H91" s="3" t="n"/>
      <c r="I91" s="5" t="n"/>
      <c r="J91" s="6" t="n"/>
      <c r="K91" s="10">
        <f>IF($A91="","",$I91*$J91)</f>
        <v/>
      </c>
      <c r="L91" s="5" t="n"/>
      <c r="M91" s="10">
        <f>IF($A91="","",$I91+$K91+$L91)</f>
        <v/>
      </c>
      <c r="N91" s="5" t="n"/>
      <c r="O91" s="6" t="n"/>
      <c r="P91" s="10">
        <f>IF($A91="","",$N91*12*$O91)</f>
        <v/>
      </c>
      <c r="Q91" s="5" t="n"/>
      <c r="R91" s="5" t="n"/>
      <c r="S91" s="5" t="n"/>
      <c r="T91" s="5" t="n"/>
      <c r="U91" s="6" t="n"/>
      <c r="V91" s="10">
        <f>IF($A91="","",$P91*$U91)</f>
        <v/>
      </c>
      <c r="W91" s="5" t="n"/>
      <c r="X91" s="10">
        <f>IF($A91="","",$Q91+$R91+$S91+$T91+$V91+$W91)</f>
        <v/>
      </c>
      <c r="Y91" s="10">
        <f>IF($A91="","",$P91-$X91)</f>
        <v/>
      </c>
      <c r="Z91" s="11">
        <f>IF($A91="","",IFERROR($P91/$M91,0))</f>
        <v/>
      </c>
      <c r="AA91" s="11">
        <f>IF($A91="","",IFERROR($Y91/$M91,0))</f>
        <v/>
      </c>
      <c r="AB91" s="6" t="n"/>
      <c r="AC91" s="10">
        <f>IF($A91="","",$M91*$AB91)</f>
        <v/>
      </c>
      <c r="AD91" s="6" t="n"/>
      <c r="AE91" s="4" t="n"/>
      <c r="AF91" s="10">
        <f>IF($A91="","",IF(OR($AE91=0,$AC91=0),0,IF($AD91=0,$AC91/($AE91*12),$AC91*($AD91/12)*(1+$AD91/12)^($AE91*12)/((1+$AD91/12)^($AE91*12)-1))))</f>
        <v/>
      </c>
      <c r="AG91" s="10">
        <f>IF($A91="","",$AF91*12)</f>
        <v/>
      </c>
      <c r="AH91" s="10">
        <f>IF($A91="","",$Y91-$AG91)</f>
        <v/>
      </c>
      <c r="AI91" s="10">
        <f>IF($A91="","",$M91-$AC91)</f>
        <v/>
      </c>
      <c r="AJ91" s="11">
        <f>IF($A91="","",IF($AI91=0,0,$AH91/$AI91))</f>
        <v/>
      </c>
      <c r="AK91" s="12">
        <f>IF($A91="","",IF(AND($AH91&gt;0,$AJ91&gt;=0.05),"VIABLE",IF($AH91&gt;0,"REVISAR","NO VIABLE")))</f>
        <v/>
      </c>
      <c r="AL91" s="3" t="n"/>
    </row>
    <row r="92" ht="31" customHeight="1">
      <c r="A92" s="2" t="n"/>
      <c r="B92" s="3" t="n"/>
      <c r="C92" s="3" t="n"/>
      <c r="D92" s="3" t="n"/>
      <c r="E92" s="3" t="n"/>
      <c r="F92" s="4" t="n"/>
      <c r="G92" s="4" t="n"/>
      <c r="H92" s="3" t="n"/>
      <c r="I92" s="5" t="n"/>
      <c r="J92" s="6" t="n"/>
      <c r="K92" s="7">
        <f>IF($A92="","",$I92*$J92)</f>
        <v/>
      </c>
      <c r="L92" s="5" t="n"/>
      <c r="M92" s="7">
        <f>IF($A92="","",$I92+$K92+$L92)</f>
        <v/>
      </c>
      <c r="N92" s="5" t="n"/>
      <c r="O92" s="6" t="n"/>
      <c r="P92" s="7">
        <f>IF($A92="","",$N92*12*$O92)</f>
        <v/>
      </c>
      <c r="Q92" s="5" t="n"/>
      <c r="R92" s="5" t="n"/>
      <c r="S92" s="5" t="n"/>
      <c r="T92" s="5" t="n"/>
      <c r="U92" s="6" t="n"/>
      <c r="V92" s="7">
        <f>IF($A92="","",$P92*$U92)</f>
        <v/>
      </c>
      <c r="W92" s="5" t="n"/>
      <c r="X92" s="7">
        <f>IF($A92="","",$Q92+$R92+$S92+$T92+$V92+$W92)</f>
        <v/>
      </c>
      <c r="Y92" s="7">
        <f>IF($A92="","",$P92-$X92)</f>
        <v/>
      </c>
      <c r="Z92" s="8">
        <f>IF($A92="","",IFERROR($P92/$M92,0))</f>
        <v/>
      </c>
      <c r="AA92" s="8">
        <f>IF($A92="","",IFERROR($Y92/$M92,0))</f>
        <v/>
      </c>
      <c r="AB92" s="6" t="n"/>
      <c r="AC92" s="7">
        <f>IF($A92="","",$M92*$AB92)</f>
        <v/>
      </c>
      <c r="AD92" s="6" t="n"/>
      <c r="AE92" s="4" t="n"/>
      <c r="AF92" s="7">
        <f>IF($A92="","",IF(OR($AE92=0,$AC92=0),0,IF($AD92=0,$AC92/($AE92*12),$AC92*($AD92/12)*(1+$AD92/12)^($AE92*12)/((1+$AD92/12)^($AE92*12)-1))))</f>
        <v/>
      </c>
      <c r="AG92" s="7">
        <f>IF($A92="","",$AF92*12)</f>
        <v/>
      </c>
      <c r="AH92" s="7">
        <f>IF($A92="","",$Y92-$AG92)</f>
        <v/>
      </c>
      <c r="AI92" s="7">
        <f>IF($A92="","",$M92-$AC92)</f>
        <v/>
      </c>
      <c r="AJ92" s="8">
        <f>IF($A92="","",IF($AI92=0,0,$AH92/$AI92))</f>
        <v/>
      </c>
      <c r="AK92" s="9">
        <f>IF($A92="","",IF(AND($AH92&gt;0,$AJ92&gt;=0.05),"VIABLE",IF($AH92&gt;0,"REVISAR","NO VIABLE")))</f>
        <v/>
      </c>
      <c r="AL92" s="3" t="n"/>
    </row>
    <row r="93" ht="31" customHeight="1">
      <c r="A93" s="2" t="n"/>
      <c r="B93" s="3" t="n"/>
      <c r="C93" s="3" t="n"/>
      <c r="D93" s="3" t="n"/>
      <c r="E93" s="3" t="n"/>
      <c r="F93" s="4" t="n"/>
      <c r="G93" s="4" t="n"/>
      <c r="H93" s="3" t="n"/>
      <c r="I93" s="5" t="n"/>
      <c r="J93" s="6" t="n"/>
      <c r="K93" s="10">
        <f>IF($A93="","",$I93*$J93)</f>
        <v/>
      </c>
      <c r="L93" s="5" t="n"/>
      <c r="M93" s="10">
        <f>IF($A93="","",$I93+$K93+$L93)</f>
        <v/>
      </c>
      <c r="N93" s="5" t="n"/>
      <c r="O93" s="6" t="n"/>
      <c r="P93" s="10">
        <f>IF($A93="","",$N93*12*$O93)</f>
        <v/>
      </c>
      <c r="Q93" s="5" t="n"/>
      <c r="R93" s="5" t="n"/>
      <c r="S93" s="5" t="n"/>
      <c r="T93" s="5" t="n"/>
      <c r="U93" s="6" t="n"/>
      <c r="V93" s="10">
        <f>IF($A93="","",$P93*$U93)</f>
        <v/>
      </c>
      <c r="W93" s="5" t="n"/>
      <c r="X93" s="10">
        <f>IF($A93="","",$Q93+$R93+$S93+$T93+$V93+$W93)</f>
        <v/>
      </c>
      <c r="Y93" s="10">
        <f>IF($A93="","",$P93-$X93)</f>
        <v/>
      </c>
      <c r="Z93" s="11">
        <f>IF($A93="","",IFERROR($P93/$M93,0))</f>
        <v/>
      </c>
      <c r="AA93" s="11">
        <f>IF($A93="","",IFERROR($Y93/$M93,0))</f>
        <v/>
      </c>
      <c r="AB93" s="6" t="n"/>
      <c r="AC93" s="10">
        <f>IF($A93="","",$M93*$AB93)</f>
        <v/>
      </c>
      <c r="AD93" s="6" t="n"/>
      <c r="AE93" s="4" t="n"/>
      <c r="AF93" s="10">
        <f>IF($A93="","",IF(OR($AE93=0,$AC93=0),0,IF($AD93=0,$AC93/($AE93*12),$AC93*($AD93/12)*(1+$AD93/12)^($AE93*12)/((1+$AD93/12)^($AE93*12)-1))))</f>
        <v/>
      </c>
      <c r="AG93" s="10">
        <f>IF($A93="","",$AF93*12)</f>
        <v/>
      </c>
      <c r="AH93" s="10">
        <f>IF($A93="","",$Y93-$AG93)</f>
        <v/>
      </c>
      <c r="AI93" s="10">
        <f>IF($A93="","",$M93-$AC93)</f>
        <v/>
      </c>
      <c r="AJ93" s="11">
        <f>IF($A93="","",IF($AI93=0,0,$AH93/$AI93))</f>
        <v/>
      </c>
      <c r="AK93" s="12">
        <f>IF($A93="","",IF(AND($AH93&gt;0,$AJ93&gt;=0.05),"VIABLE",IF($AH93&gt;0,"REVISAR","NO VIABLE")))</f>
        <v/>
      </c>
      <c r="AL93" s="3" t="n"/>
    </row>
    <row r="94" ht="31" customHeight="1">
      <c r="A94" s="2" t="n"/>
      <c r="B94" s="3" t="n"/>
      <c r="C94" s="3" t="n"/>
      <c r="D94" s="3" t="n"/>
      <c r="E94" s="3" t="n"/>
      <c r="F94" s="4" t="n"/>
      <c r="G94" s="4" t="n"/>
      <c r="H94" s="3" t="n"/>
      <c r="I94" s="5" t="n"/>
      <c r="J94" s="6" t="n"/>
      <c r="K94" s="7">
        <f>IF($A94="","",$I94*$J94)</f>
        <v/>
      </c>
      <c r="L94" s="5" t="n"/>
      <c r="M94" s="7">
        <f>IF($A94="","",$I94+$K94+$L94)</f>
        <v/>
      </c>
      <c r="N94" s="5" t="n"/>
      <c r="O94" s="6" t="n"/>
      <c r="P94" s="7">
        <f>IF($A94="","",$N94*12*$O94)</f>
        <v/>
      </c>
      <c r="Q94" s="5" t="n"/>
      <c r="R94" s="5" t="n"/>
      <c r="S94" s="5" t="n"/>
      <c r="T94" s="5" t="n"/>
      <c r="U94" s="6" t="n"/>
      <c r="V94" s="7">
        <f>IF($A94="","",$P94*$U94)</f>
        <v/>
      </c>
      <c r="W94" s="5" t="n"/>
      <c r="X94" s="7">
        <f>IF($A94="","",$Q94+$R94+$S94+$T94+$V94+$W94)</f>
        <v/>
      </c>
      <c r="Y94" s="7">
        <f>IF($A94="","",$P94-$X94)</f>
        <v/>
      </c>
      <c r="Z94" s="8">
        <f>IF($A94="","",IFERROR($P94/$M94,0))</f>
        <v/>
      </c>
      <c r="AA94" s="8">
        <f>IF($A94="","",IFERROR($Y94/$M94,0))</f>
        <v/>
      </c>
      <c r="AB94" s="6" t="n"/>
      <c r="AC94" s="7">
        <f>IF($A94="","",$M94*$AB94)</f>
        <v/>
      </c>
      <c r="AD94" s="6" t="n"/>
      <c r="AE94" s="4" t="n"/>
      <c r="AF94" s="7">
        <f>IF($A94="","",IF(OR($AE94=0,$AC94=0),0,IF($AD94=0,$AC94/($AE94*12),$AC94*($AD94/12)*(1+$AD94/12)^($AE94*12)/((1+$AD94/12)^($AE94*12)-1))))</f>
        <v/>
      </c>
      <c r="AG94" s="7">
        <f>IF($A94="","",$AF94*12)</f>
        <v/>
      </c>
      <c r="AH94" s="7">
        <f>IF($A94="","",$Y94-$AG94)</f>
        <v/>
      </c>
      <c r="AI94" s="7">
        <f>IF($A94="","",$M94-$AC94)</f>
        <v/>
      </c>
      <c r="AJ94" s="8">
        <f>IF($A94="","",IF($AI94=0,0,$AH94/$AI94))</f>
        <v/>
      </c>
      <c r="AK94" s="9">
        <f>IF($A94="","",IF(AND($AH94&gt;0,$AJ94&gt;=0.05),"VIABLE",IF($AH94&gt;0,"REVISAR","NO VIABLE")))</f>
        <v/>
      </c>
      <c r="AL94" s="3" t="n"/>
    </row>
    <row r="95" ht="31" customHeight="1">
      <c r="A95" s="2" t="n"/>
      <c r="B95" s="3" t="n"/>
      <c r="C95" s="3" t="n"/>
      <c r="D95" s="3" t="n"/>
      <c r="E95" s="3" t="n"/>
      <c r="F95" s="4" t="n"/>
      <c r="G95" s="4" t="n"/>
      <c r="H95" s="3" t="n"/>
      <c r="I95" s="5" t="n"/>
      <c r="J95" s="6" t="n"/>
      <c r="K95" s="10">
        <f>IF($A95="","",$I95*$J95)</f>
        <v/>
      </c>
      <c r="L95" s="5" t="n"/>
      <c r="M95" s="10">
        <f>IF($A95="","",$I95+$K95+$L95)</f>
        <v/>
      </c>
      <c r="N95" s="5" t="n"/>
      <c r="O95" s="6" t="n"/>
      <c r="P95" s="10">
        <f>IF($A95="","",$N95*12*$O95)</f>
        <v/>
      </c>
      <c r="Q95" s="5" t="n"/>
      <c r="R95" s="5" t="n"/>
      <c r="S95" s="5" t="n"/>
      <c r="T95" s="5" t="n"/>
      <c r="U95" s="6" t="n"/>
      <c r="V95" s="10">
        <f>IF($A95="","",$P95*$U95)</f>
        <v/>
      </c>
      <c r="W95" s="5" t="n"/>
      <c r="X95" s="10">
        <f>IF($A95="","",$Q95+$R95+$S95+$T95+$V95+$W95)</f>
        <v/>
      </c>
      <c r="Y95" s="10">
        <f>IF($A95="","",$P95-$X95)</f>
        <v/>
      </c>
      <c r="Z95" s="11">
        <f>IF($A95="","",IFERROR($P95/$M95,0))</f>
        <v/>
      </c>
      <c r="AA95" s="11">
        <f>IF($A95="","",IFERROR($Y95/$M95,0))</f>
        <v/>
      </c>
      <c r="AB95" s="6" t="n"/>
      <c r="AC95" s="10">
        <f>IF($A95="","",$M95*$AB95)</f>
        <v/>
      </c>
      <c r="AD95" s="6" t="n"/>
      <c r="AE95" s="4" t="n"/>
      <c r="AF95" s="10">
        <f>IF($A95="","",IF(OR($AE95=0,$AC95=0),0,IF($AD95=0,$AC95/($AE95*12),$AC95*($AD95/12)*(1+$AD95/12)^($AE95*12)/((1+$AD95/12)^($AE95*12)-1))))</f>
        <v/>
      </c>
      <c r="AG95" s="10">
        <f>IF($A95="","",$AF95*12)</f>
        <v/>
      </c>
      <c r="AH95" s="10">
        <f>IF($A95="","",$Y95-$AG95)</f>
        <v/>
      </c>
      <c r="AI95" s="10">
        <f>IF($A95="","",$M95-$AC95)</f>
        <v/>
      </c>
      <c r="AJ95" s="11">
        <f>IF($A95="","",IF($AI95=0,0,$AH95/$AI95))</f>
        <v/>
      </c>
      <c r="AK95" s="12">
        <f>IF($A95="","",IF(AND($AH95&gt;0,$AJ95&gt;=0.05),"VIABLE",IF($AH95&gt;0,"REVISAR","NO VIABLE")))</f>
        <v/>
      </c>
      <c r="AL95" s="3" t="n"/>
    </row>
    <row r="96" ht="31" customHeight="1">
      <c r="A96" s="2" t="n"/>
      <c r="B96" s="3" t="n"/>
      <c r="C96" s="3" t="n"/>
      <c r="D96" s="3" t="n"/>
      <c r="E96" s="3" t="n"/>
      <c r="F96" s="4" t="n"/>
      <c r="G96" s="4" t="n"/>
      <c r="H96" s="3" t="n"/>
      <c r="I96" s="5" t="n"/>
      <c r="J96" s="6" t="n"/>
      <c r="K96" s="7">
        <f>IF($A96="","",$I96*$J96)</f>
        <v/>
      </c>
      <c r="L96" s="5" t="n"/>
      <c r="M96" s="7">
        <f>IF($A96="","",$I96+$K96+$L96)</f>
        <v/>
      </c>
      <c r="N96" s="5" t="n"/>
      <c r="O96" s="6" t="n"/>
      <c r="P96" s="7">
        <f>IF($A96="","",$N96*12*$O96)</f>
        <v/>
      </c>
      <c r="Q96" s="5" t="n"/>
      <c r="R96" s="5" t="n"/>
      <c r="S96" s="5" t="n"/>
      <c r="T96" s="5" t="n"/>
      <c r="U96" s="6" t="n"/>
      <c r="V96" s="7">
        <f>IF($A96="","",$P96*$U96)</f>
        <v/>
      </c>
      <c r="W96" s="5" t="n"/>
      <c r="X96" s="7">
        <f>IF($A96="","",$Q96+$R96+$S96+$T96+$V96+$W96)</f>
        <v/>
      </c>
      <c r="Y96" s="7">
        <f>IF($A96="","",$P96-$X96)</f>
        <v/>
      </c>
      <c r="Z96" s="8">
        <f>IF($A96="","",IFERROR($P96/$M96,0))</f>
        <v/>
      </c>
      <c r="AA96" s="8">
        <f>IF($A96="","",IFERROR($Y96/$M96,0))</f>
        <v/>
      </c>
      <c r="AB96" s="6" t="n"/>
      <c r="AC96" s="7">
        <f>IF($A96="","",$M96*$AB96)</f>
        <v/>
      </c>
      <c r="AD96" s="6" t="n"/>
      <c r="AE96" s="4" t="n"/>
      <c r="AF96" s="7">
        <f>IF($A96="","",IF(OR($AE96=0,$AC96=0),0,IF($AD96=0,$AC96/($AE96*12),$AC96*($AD96/12)*(1+$AD96/12)^($AE96*12)/((1+$AD96/12)^($AE96*12)-1))))</f>
        <v/>
      </c>
      <c r="AG96" s="7">
        <f>IF($A96="","",$AF96*12)</f>
        <v/>
      </c>
      <c r="AH96" s="7">
        <f>IF($A96="","",$Y96-$AG96)</f>
        <v/>
      </c>
      <c r="AI96" s="7">
        <f>IF($A96="","",$M96-$AC96)</f>
        <v/>
      </c>
      <c r="AJ96" s="8">
        <f>IF($A96="","",IF($AI96=0,0,$AH96/$AI96))</f>
        <v/>
      </c>
      <c r="AK96" s="9">
        <f>IF($A96="","",IF(AND($AH96&gt;0,$AJ96&gt;=0.05),"VIABLE",IF($AH96&gt;0,"REVISAR","NO VIABLE")))</f>
        <v/>
      </c>
      <c r="AL96" s="3" t="n"/>
    </row>
    <row r="97" ht="31" customHeight="1">
      <c r="A97" s="2" t="n"/>
      <c r="B97" s="3" t="n"/>
      <c r="C97" s="3" t="n"/>
      <c r="D97" s="3" t="n"/>
      <c r="E97" s="3" t="n"/>
      <c r="F97" s="4" t="n"/>
      <c r="G97" s="4" t="n"/>
      <c r="H97" s="3" t="n"/>
      <c r="I97" s="5" t="n"/>
      <c r="J97" s="6" t="n"/>
      <c r="K97" s="10">
        <f>IF($A97="","",$I97*$J97)</f>
        <v/>
      </c>
      <c r="L97" s="5" t="n"/>
      <c r="M97" s="10">
        <f>IF($A97="","",$I97+$K97+$L97)</f>
        <v/>
      </c>
      <c r="N97" s="5" t="n"/>
      <c r="O97" s="6" t="n"/>
      <c r="P97" s="10">
        <f>IF($A97="","",$N97*12*$O97)</f>
        <v/>
      </c>
      <c r="Q97" s="5" t="n"/>
      <c r="R97" s="5" t="n"/>
      <c r="S97" s="5" t="n"/>
      <c r="T97" s="5" t="n"/>
      <c r="U97" s="6" t="n"/>
      <c r="V97" s="10">
        <f>IF($A97="","",$P97*$U97)</f>
        <v/>
      </c>
      <c r="W97" s="5" t="n"/>
      <c r="X97" s="10">
        <f>IF($A97="","",$Q97+$R97+$S97+$T97+$V97+$W97)</f>
        <v/>
      </c>
      <c r="Y97" s="10">
        <f>IF($A97="","",$P97-$X97)</f>
        <v/>
      </c>
      <c r="Z97" s="11">
        <f>IF($A97="","",IFERROR($P97/$M97,0))</f>
        <v/>
      </c>
      <c r="AA97" s="11">
        <f>IF($A97="","",IFERROR($Y97/$M97,0))</f>
        <v/>
      </c>
      <c r="AB97" s="6" t="n"/>
      <c r="AC97" s="10">
        <f>IF($A97="","",$M97*$AB97)</f>
        <v/>
      </c>
      <c r="AD97" s="6" t="n"/>
      <c r="AE97" s="4" t="n"/>
      <c r="AF97" s="10">
        <f>IF($A97="","",IF(OR($AE97=0,$AC97=0),0,IF($AD97=0,$AC97/($AE97*12),$AC97*($AD97/12)*(1+$AD97/12)^($AE97*12)/((1+$AD97/12)^($AE97*12)-1))))</f>
        <v/>
      </c>
      <c r="AG97" s="10">
        <f>IF($A97="","",$AF97*12)</f>
        <v/>
      </c>
      <c r="AH97" s="10">
        <f>IF($A97="","",$Y97-$AG97)</f>
        <v/>
      </c>
      <c r="AI97" s="10">
        <f>IF($A97="","",$M97-$AC97)</f>
        <v/>
      </c>
      <c r="AJ97" s="11">
        <f>IF($A97="","",IF($AI97=0,0,$AH97/$AI97))</f>
        <v/>
      </c>
      <c r="AK97" s="12">
        <f>IF($A97="","",IF(AND($AH97&gt;0,$AJ97&gt;=0.05),"VIABLE",IF($AH97&gt;0,"REVISAR","NO VIABLE")))</f>
        <v/>
      </c>
      <c r="AL97" s="3" t="n"/>
    </row>
    <row r="98" ht="31" customHeight="1">
      <c r="A98" s="2" t="n"/>
      <c r="B98" s="3" t="n"/>
      <c r="C98" s="3" t="n"/>
      <c r="D98" s="3" t="n"/>
      <c r="E98" s="3" t="n"/>
      <c r="F98" s="4" t="n"/>
      <c r="G98" s="4" t="n"/>
      <c r="H98" s="3" t="n"/>
      <c r="I98" s="5" t="n"/>
      <c r="J98" s="6" t="n"/>
      <c r="K98" s="7">
        <f>IF($A98="","",$I98*$J98)</f>
        <v/>
      </c>
      <c r="L98" s="5" t="n"/>
      <c r="M98" s="7">
        <f>IF($A98="","",$I98+$K98+$L98)</f>
        <v/>
      </c>
      <c r="N98" s="5" t="n"/>
      <c r="O98" s="6" t="n"/>
      <c r="P98" s="7">
        <f>IF($A98="","",$N98*12*$O98)</f>
        <v/>
      </c>
      <c r="Q98" s="5" t="n"/>
      <c r="R98" s="5" t="n"/>
      <c r="S98" s="5" t="n"/>
      <c r="T98" s="5" t="n"/>
      <c r="U98" s="6" t="n"/>
      <c r="V98" s="7">
        <f>IF($A98="","",$P98*$U98)</f>
        <v/>
      </c>
      <c r="W98" s="5" t="n"/>
      <c r="X98" s="7">
        <f>IF($A98="","",$Q98+$R98+$S98+$T98+$V98+$W98)</f>
        <v/>
      </c>
      <c r="Y98" s="7">
        <f>IF($A98="","",$P98-$X98)</f>
        <v/>
      </c>
      <c r="Z98" s="8">
        <f>IF($A98="","",IFERROR($P98/$M98,0))</f>
        <v/>
      </c>
      <c r="AA98" s="8">
        <f>IF($A98="","",IFERROR($Y98/$M98,0))</f>
        <v/>
      </c>
      <c r="AB98" s="6" t="n"/>
      <c r="AC98" s="7">
        <f>IF($A98="","",$M98*$AB98)</f>
        <v/>
      </c>
      <c r="AD98" s="6" t="n"/>
      <c r="AE98" s="4" t="n"/>
      <c r="AF98" s="7">
        <f>IF($A98="","",IF(OR($AE98=0,$AC98=0),0,IF($AD98=0,$AC98/($AE98*12),$AC98*($AD98/12)*(1+$AD98/12)^($AE98*12)/((1+$AD98/12)^($AE98*12)-1))))</f>
        <v/>
      </c>
      <c r="AG98" s="7">
        <f>IF($A98="","",$AF98*12)</f>
        <v/>
      </c>
      <c r="AH98" s="7">
        <f>IF($A98="","",$Y98-$AG98)</f>
        <v/>
      </c>
      <c r="AI98" s="7">
        <f>IF($A98="","",$M98-$AC98)</f>
        <v/>
      </c>
      <c r="AJ98" s="8">
        <f>IF($A98="","",IF($AI98=0,0,$AH98/$AI98))</f>
        <v/>
      </c>
      <c r="AK98" s="9">
        <f>IF($A98="","",IF(AND($AH98&gt;0,$AJ98&gt;=0.05),"VIABLE",IF($AH98&gt;0,"REVISAR","NO VIABLE")))</f>
        <v/>
      </c>
      <c r="AL98" s="3" t="n"/>
    </row>
    <row r="99" ht="31" customHeight="1">
      <c r="A99" s="2" t="n"/>
      <c r="B99" s="3" t="n"/>
      <c r="C99" s="3" t="n"/>
      <c r="D99" s="3" t="n"/>
      <c r="E99" s="3" t="n"/>
      <c r="F99" s="4" t="n"/>
      <c r="G99" s="4" t="n"/>
      <c r="H99" s="3" t="n"/>
      <c r="I99" s="5" t="n"/>
      <c r="J99" s="6" t="n"/>
      <c r="K99" s="10">
        <f>IF($A99="","",$I99*$J99)</f>
        <v/>
      </c>
      <c r="L99" s="5" t="n"/>
      <c r="M99" s="10">
        <f>IF($A99="","",$I99+$K99+$L99)</f>
        <v/>
      </c>
      <c r="N99" s="5" t="n"/>
      <c r="O99" s="6" t="n"/>
      <c r="P99" s="10">
        <f>IF($A99="","",$N99*12*$O99)</f>
        <v/>
      </c>
      <c r="Q99" s="5" t="n"/>
      <c r="R99" s="5" t="n"/>
      <c r="S99" s="5" t="n"/>
      <c r="T99" s="5" t="n"/>
      <c r="U99" s="6" t="n"/>
      <c r="V99" s="10">
        <f>IF($A99="","",$P99*$U99)</f>
        <v/>
      </c>
      <c r="W99" s="5" t="n"/>
      <c r="X99" s="10">
        <f>IF($A99="","",$Q99+$R99+$S99+$T99+$V99+$W99)</f>
        <v/>
      </c>
      <c r="Y99" s="10">
        <f>IF($A99="","",$P99-$X99)</f>
        <v/>
      </c>
      <c r="Z99" s="11">
        <f>IF($A99="","",IFERROR($P99/$M99,0))</f>
        <v/>
      </c>
      <c r="AA99" s="11">
        <f>IF($A99="","",IFERROR($Y99/$M99,0))</f>
        <v/>
      </c>
      <c r="AB99" s="6" t="n"/>
      <c r="AC99" s="10">
        <f>IF($A99="","",$M99*$AB99)</f>
        <v/>
      </c>
      <c r="AD99" s="6" t="n"/>
      <c r="AE99" s="4" t="n"/>
      <c r="AF99" s="10">
        <f>IF($A99="","",IF(OR($AE99=0,$AC99=0),0,IF($AD99=0,$AC99/($AE99*12),$AC99*($AD99/12)*(1+$AD99/12)^($AE99*12)/((1+$AD99/12)^($AE99*12)-1))))</f>
        <v/>
      </c>
      <c r="AG99" s="10">
        <f>IF($A99="","",$AF99*12)</f>
        <v/>
      </c>
      <c r="AH99" s="10">
        <f>IF($A99="","",$Y99-$AG99)</f>
        <v/>
      </c>
      <c r="AI99" s="10">
        <f>IF($A99="","",$M99-$AC99)</f>
        <v/>
      </c>
      <c r="AJ99" s="11">
        <f>IF($A99="","",IF($AI99=0,0,$AH99/$AI99))</f>
        <v/>
      </c>
      <c r="AK99" s="12">
        <f>IF($A99="","",IF(AND($AH99&gt;0,$AJ99&gt;=0.05),"VIABLE",IF($AH99&gt;0,"REVISAR","NO VIABLE")))</f>
        <v/>
      </c>
      <c r="AL99" s="3" t="n"/>
    </row>
    <row r="100" ht="31" customHeight="1">
      <c r="A100" s="2" t="n"/>
      <c r="B100" s="3" t="n"/>
      <c r="C100" s="3" t="n"/>
      <c r="D100" s="3" t="n"/>
      <c r="E100" s="3" t="n"/>
      <c r="F100" s="4" t="n"/>
      <c r="G100" s="4" t="n"/>
      <c r="H100" s="3" t="n"/>
      <c r="I100" s="5" t="n"/>
      <c r="J100" s="6" t="n"/>
      <c r="K100" s="7">
        <f>IF($A100="","",$I100*$J100)</f>
        <v/>
      </c>
      <c r="L100" s="5" t="n"/>
      <c r="M100" s="7">
        <f>IF($A100="","",$I100+$K100+$L100)</f>
        <v/>
      </c>
      <c r="N100" s="5" t="n"/>
      <c r="O100" s="6" t="n"/>
      <c r="P100" s="7">
        <f>IF($A100="","",$N100*12*$O100)</f>
        <v/>
      </c>
      <c r="Q100" s="5" t="n"/>
      <c r="R100" s="5" t="n"/>
      <c r="S100" s="5" t="n"/>
      <c r="T100" s="5" t="n"/>
      <c r="U100" s="6" t="n"/>
      <c r="V100" s="7">
        <f>IF($A100="","",$P100*$U100)</f>
        <v/>
      </c>
      <c r="W100" s="5" t="n"/>
      <c r="X100" s="7">
        <f>IF($A100="","",$Q100+$R100+$S100+$T100+$V100+$W100)</f>
        <v/>
      </c>
      <c r="Y100" s="7">
        <f>IF($A100="","",$P100-$X100)</f>
        <v/>
      </c>
      <c r="Z100" s="8">
        <f>IF($A100="","",IFERROR($P100/$M100,0))</f>
        <v/>
      </c>
      <c r="AA100" s="8">
        <f>IF($A100="","",IFERROR($Y100/$M100,0))</f>
        <v/>
      </c>
      <c r="AB100" s="6" t="n"/>
      <c r="AC100" s="7">
        <f>IF($A100="","",$M100*$AB100)</f>
        <v/>
      </c>
      <c r="AD100" s="6" t="n"/>
      <c r="AE100" s="4" t="n"/>
      <c r="AF100" s="7">
        <f>IF($A100="","",IF(OR($AE100=0,$AC100=0),0,IF($AD100=0,$AC100/($AE100*12),$AC100*($AD100/12)*(1+$AD100/12)^($AE100*12)/((1+$AD100/12)^($AE100*12)-1))))</f>
        <v/>
      </c>
      <c r="AG100" s="7">
        <f>IF($A100="","",$AF100*12)</f>
        <v/>
      </c>
      <c r="AH100" s="7">
        <f>IF($A100="","",$Y100-$AG100)</f>
        <v/>
      </c>
      <c r="AI100" s="7">
        <f>IF($A100="","",$M100-$AC100)</f>
        <v/>
      </c>
      <c r="AJ100" s="8">
        <f>IF($A100="","",IF($AI100=0,0,$AH100/$AI100))</f>
        <v/>
      </c>
      <c r="AK100" s="9">
        <f>IF($A100="","",IF(AND($AH100&gt;0,$AJ100&gt;=0.05),"VIABLE",IF($AH100&gt;0,"REVISAR","NO VIABLE")))</f>
        <v/>
      </c>
      <c r="AL100" s="3" t="n"/>
    </row>
    <row r="101" ht="31" customHeight="1">
      <c r="A101" s="2" t="n"/>
      <c r="B101" s="3" t="n"/>
      <c r="C101" s="3" t="n"/>
      <c r="D101" s="3" t="n"/>
      <c r="E101" s="3" t="n"/>
      <c r="F101" s="4" t="n"/>
      <c r="G101" s="4" t="n"/>
      <c r="H101" s="3" t="n"/>
      <c r="I101" s="5" t="n"/>
      <c r="J101" s="6" t="n"/>
      <c r="K101" s="10">
        <f>IF($A101="","",$I101*$J101)</f>
        <v/>
      </c>
      <c r="L101" s="5" t="n"/>
      <c r="M101" s="10">
        <f>IF($A101="","",$I101+$K101+$L101)</f>
        <v/>
      </c>
      <c r="N101" s="5" t="n"/>
      <c r="O101" s="6" t="n"/>
      <c r="P101" s="10">
        <f>IF($A101="","",$N101*12*$O101)</f>
        <v/>
      </c>
      <c r="Q101" s="5" t="n"/>
      <c r="R101" s="5" t="n"/>
      <c r="S101" s="5" t="n"/>
      <c r="T101" s="5" t="n"/>
      <c r="U101" s="6" t="n"/>
      <c r="V101" s="10">
        <f>IF($A101="","",$P101*$U101)</f>
        <v/>
      </c>
      <c r="W101" s="5" t="n"/>
      <c r="X101" s="10">
        <f>IF($A101="","",$Q101+$R101+$S101+$T101+$V101+$W101)</f>
        <v/>
      </c>
      <c r="Y101" s="10">
        <f>IF($A101="","",$P101-$X101)</f>
        <v/>
      </c>
      <c r="Z101" s="11">
        <f>IF($A101="","",IFERROR($P101/$M101,0))</f>
        <v/>
      </c>
      <c r="AA101" s="11">
        <f>IF($A101="","",IFERROR($Y101/$M101,0))</f>
        <v/>
      </c>
      <c r="AB101" s="6" t="n"/>
      <c r="AC101" s="10">
        <f>IF($A101="","",$M101*$AB101)</f>
        <v/>
      </c>
      <c r="AD101" s="6" t="n"/>
      <c r="AE101" s="4" t="n"/>
      <c r="AF101" s="10">
        <f>IF($A101="","",IF(OR($AE101=0,$AC101=0),0,IF($AD101=0,$AC101/($AE101*12),$AC101*($AD101/12)*(1+$AD101/12)^($AE101*12)/((1+$AD101/12)^($AE101*12)-1))))</f>
        <v/>
      </c>
      <c r="AG101" s="10">
        <f>IF($A101="","",$AF101*12)</f>
        <v/>
      </c>
      <c r="AH101" s="10">
        <f>IF($A101="","",$Y101-$AG101)</f>
        <v/>
      </c>
      <c r="AI101" s="10">
        <f>IF($A101="","",$M101-$AC101)</f>
        <v/>
      </c>
      <c r="AJ101" s="11">
        <f>IF($A101="","",IF($AI101=0,0,$AH101/$AI101))</f>
        <v/>
      </c>
      <c r="AK101" s="12">
        <f>IF($A101="","",IF(AND($AH101&gt;0,$AJ101&gt;=0.05),"VIABLE",IF($AH101&gt;0,"REVISAR","NO VIABLE")))</f>
        <v/>
      </c>
      <c r="AL101" s="3" t="n"/>
    </row>
  </sheetData>
  <autoFilter ref="A1:AL101"/>
  <conditionalFormatting sqref="AK2:AK101">
    <cfRule type="expression" priority="1" dxfId="0" stopIfTrue="1">
      <formula>$AK2="VIABLE"</formula>
    </cfRule>
    <cfRule type="expression" priority="2" dxfId="1" stopIfTrue="1">
      <formula>$AK2="REVISAR"</formula>
    </cfRule>
    <cfRule type="expression" priority="3" dxfId="2" stopIfTrue="1">
      <formula>$AK2="NO VIABLE"</formula>
    </cfRule>
  </conditionalFormatting>
  <conditionalFormatting sqref="AH2:AH101">
    <cfRule type="expression" priority="4" dxfId="0" stopIfTrue="1">
      <formula>AND($AH2&gt;0,$A2&lt;&gt;"")</formula>
    </cfRule>
    <cfRule type="expression" priority="5" dxfId="2" stopIfTrue="1">
      <formula>AND($AH2&lt;0,$A2&lt;&gt;"")</formula>
    </cfRule>
  </conditionalFormatting>
  <dataValidations count="4">
    <dataValidation sqref="E2:E101" showErrorMessage="1" showInputMessage="1" allowBlank="1" type="list">
      <formula1>"Piso,Ático,Estudio,Casa adosada"</formula1>
    </dataValidation>
    <dataValidation sqref="J2:J101 O2:O101 U2:U101 AB2:AB101 AD2:AD101" showErrorMessage="1" showInputMessage="1" allowBlank="1" type="decimal" operator="between">
      <formula1>0</formula1>
      <formula2>1</formula2>
    </dataValidation>
    <dataValidation sqref="I2:I101 L2:L101 N2:N101 Q2:T101 W2:W101" showErrorMessage="1" showInputMessage="1" allowBlank="1" type="decimal" operator="greaterThanOrEqual">
      <formula1>0</formula1>
    </dataValidation>
    <dataValidation sqref="F2:F101 G2:G101 AE2:AE101" showErrorMessage="1" showInputMessage="1" allowBlank="1" type="whole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115"/>
  <sheetViews>
    <sheetView showGridLines="0" workbookViewId="0">
      <pane ySplit="15" topLeftCell="A16" activePane="bottomLeft" state="frozen"/>
      <selection pane="bottomLeft" activeCell="A1" sqref="A1"/>
    </sheetView>
  </sheetViews>
  <sheetFormatPr baseColWidth="8" defaultRowHeight="15"/>
  <cols>
    <col width="38" customWidth="1" min="1" max="1"/>
    <col width="34" customWidth="1" min="2" max="2"/>
    <col width="17" customWidth="1" min="3" max="3"/>
    <col width="19" customWidth="1" min="4" max="4"/>
    <col width="18" customWidth="1" min="5" max="5"/>
    <col width="18" customWidth="1" min="6" max="6"/>
    <col width="18" customWidth="1" min="7" max="7"/>
    <col width="21" customWidth="1" min="8" max="8"/>
    <col width="15" customWidth="1" min="9" max="9"/>
    <col width="18" customWidth="1" min="11" max="11"/>
    <col width="19" customWidth="1" min="12" max="12"/>
  </cols>
  <sheetData>
    <row r="1" ht="30" customHeight="1">
      <c r="A1" s="13" t="inlineStr">
        <is>
          <t>Resumen ejecutivo de viabilidad de compra para alquilar</t>
        </is>
      </c>
    </row>
    <row r="3">
      <c r="A3" s="14" t="inlineStr">
        <is>
          <t>Número de inmuebles analizados</t>
        </is>
      </c>
      <c r="B3" s="15">
        <f>COUNTA('Inmuebles'!$A$2:$A$101)</f>
        <v/>
      </c>
    </row>
    <row r="4">
      <c r="A4" s="14" t="inlineStr">
        <is>
          <t>Precio medio de compra</t>
        </is>
      </c>
      <c r="B4" s="16">
        <f>IFERROR(AVERAGE('Inmuebles'!$I$2:$I$101),0)</f>
        <v/>
      </c>
    </row>
    <row r="5">
      <c r="A5" s="14" t="inlineStr">
        <is>
          <t>Rentabilidad neta media</t>
        </is>
      </c>
      <c r="B5" s="17">
        <f>IFERROR(AVERAGE('Inmuebles'!$AA$2:$AA$101),0)</f>
        <v/>
      </c>
    </row>
    <row r="6">
      <c r="A6" s="14" t="inlineStr">
        <is>
          <t>Flujo de caja anual medio</t>
        </is>
      </c>
      <c r="B6" s="16">
        <f>IFERROR(AVERAGE('Inmuebles'!$AH$2:$AH$101),0)</f>
        <v/>
      </c>
    </row>
    <row r="7">
      <c r="A7" s="14" t="inlineStr">
        <is>
          <t>Inmuebles viables</t>
        </is>
      </c>
      <c r="B7" s="15">
        <f>COUNTIF('Inmuebles'!$AK$2:$AK$101,"VIABLE")</f>
        <v/>
      </c>
    </row>
    <row r="8">
      <c r="A8" s="14" t="inlineStr">
        <is>
          <t>Porcentaje de inmuebles viables</t>
        </is>
      </c>
      <c r="B8" s="17">
        <f>IFERROR($B$7/$B$3,0)</f>
        <v/>
      </c>
    </row>
    <row r="9">
      <c r="A9" s="14" t="inlineStr">
        <is>
          <t>Mejor oportunidad por rentabilidad neta</t>
        </is>
      </c>
      <c r="B9" s="15">
        <f>IFERROR(INDEX('Inmuebles'!$B$2:$B$101,MATCH(MAX('Inmuebles'!$AA$2:$AA$101),'Inmuebles'!$AA$2:$AA$101,0)),"")</f>
        <v/>
      </c>
    </row>
    <row r="10">
      <c r="A10" s="14" t="inlineStr">
        <is>
          <t>Viabilidad de la mejor oportunidad</t>
        </is>
      </c>
      <c r="B10" s="15">
        <f>IFERROR(VLOOKUP(MAX('Inmuebles'!$AA$2:$AA$101),'Inmuebles'!$AA$2:$AK$101,11,FALSE),"")</f>
        <v/>
      </c>
    </row>
    <row r="12" ht="42" customHeight="1">
      <c r="A12" s="3" t="inlineStr">
        <is>
          <t>Nota: la rentabilidad no incluye tributación individual del IRPF, posibles periodos prolongados de vacancia ni desviaciones de reforma.</t>
        </is>
      </c>
    </row>
    <row r="15">
      <c r="A15" s="1" t="inlineStr">
        <is>
          <t>ID inmueble</t>
        </is>
      </c>
      <c r="B15" s="1" t="inlineStr">
        <is>
          <t>Dirección</t>
        </is>
      </c>
      <c r="C15" s="1" t="inlineStr">
        <is>
          <t>Municipio</t>
        </is>
      </c>
      <c r="D15" s="1" t="inlineStr">
        <is>
          <t>Precio total (€)</t>
        </is>
      </c>
      <c r="E15" s="1" t="inlineStr">
        <is>
          <t>Renta mensual (€)</t>
        </is>
      </c>
      <c r="F15" s="1" t="inlineStr">
        <is>
          <t>Rentabilidad bruta</t>
        </is>
      </c>
      <c r="G15" s="1" t="inlineStr">
        <is>
          <t>Rentabilidad neta</t>
        </is>
      </c>
      <c r="H15" s="1" t="inlineStr">
        <is>
          <t>Flujo de caja anual (€)</t>
        </is>
      </c>
      <c r="I15" s="1" t="inlineStr">
        <is>
          <t>Viabilidad</t>
        </is>
      </c>
      <c r="K15" s="1" t="inlineStr">
        <is>
          <t>Estado</t>
        </is>
      </c>
      <c r="L15" s="1" t="inlineStr">
        <is>
          <t>Número de inmuebles</t>
        </is>
      </c>
    </row>
    <row r="16">
      <c r="A16" s="9">
        <f>IF('Inmuebles'!$A$2="","",'Inmuebles'!$A$2)</f>
        <v/>
      </c>
      <c r="B16" s="18">
        <f>IF($A16="","",IFERROR(VLOOKUP($A16,'Inmuebles'!$A$2:$AL$101,2,FALSE),""))</f>
        <v/>
      </c>
      <c r="C16" s="18">
        <f>IF($A16="","",IFERROR(VLOOKUP($A16,'Inmuebles'!$A$2:$AL$101,3,FALSE),""))</f>
        <v/>
      </c>
      <c r="D16" s="7">
        <f>IF($A16="","",IFERROR(VLOOKUP($A16,'Inmuebles'!$A$2:$AL$101,13,FALSE),0))</f>
        <v/>
      </c>
      <c r="E16" s="7">
        <f>IF($A16="","",IFERROR(VLOOKUP($A16,'Inmuebles'!$A$2:$AL$101,14,FALSE),0))</f>
        <v/>
      </c>
      <c r="F16" s="8">
        <f>IF($A16="","",IFERROR(VLOOKUP($A16,'Inmuebles'!$A$2:$AL$101,26,FALSE),0))</f>
        <v/>
      </c>
      <c r="G16" s="8">
        <f>IF($A16="","",IFERROR(VLOOKUP($A16,'Inmuebles'!$A$2:$AL$101,27,FALSE),0))</f>
        <v/>
      </c>
      <c r="H16" s="7">
        <f>IF($A16="","",IFERROR(VLOOKUP($A16,'Inmuebles'!$A$2:$AL$101,34,FALSE),0))</f>
        <v/>
      </c>
      <c r="I16" s="9">
        <f>IF($A16="","",IFERROR(VLOOKUP($A16,'Inmuebles'!$A$2:$AL$101,37,FALSE),""))</f>
        <v/>
      </c>
      <c r="K16" s="12" t="inlineStr">
        <is>
          <t>VIABLE</t>
        </is>
      </c>
      <c r="L16" s="12">
        <f>COUNTIF('Inmuebles'!$AK$2:$AK$101,$K16)</f>
        <v/>
      </c>
    </row>
    <row r="17">
      <c r="A17" s="12">
        <f>IF('Inmuebles'!$A$3="","",'Inmuebles'!$A$3)</f>
        <v/>
      </c>
      <c r="B17" s="19">
        <f>IF($A17="","",IFERROR(VLOOKUP($A17,'Inmuebles'!$A$2:$AL$101,2,FALSE),""))</f>
        <v/>
      </c>
      <c r="C17" s="19">
        <f>IF($A17="","",IFERROR(VLOOKUP($A17,'Inmuebles'!$A$2:$AL$101,3,FALSE),""))</f>
        <v/>
      </c>
      <c r="D17" s="10">
        <f>IF($A17="","",IFERROR(VLOOKUP($A17,'Inmuebles'!$A$2:$AL$101,13,FALSE),0))</f>
        <v/>
      </c>
      <c r="E17" s="10">
        <f>IF($A17="","",IFERROR(VLOOKUP($A17,'Inmuebles'!$A$2:$AL$101,14,FALSE),0))</f>
        <v/>
      </c>
      <c r="F17" s="11">
        <f>IF($A17="","",IFERROR(VLOOKUP($A17,'Inmuebles'!$A$2:$AL$101,26,FALSE),0))</f>
        <v/>
      </c>
      <c r="G17" s="11">
        <f>IF($A17="","",IFERROR(VLOOKUP($A17,'Inmuebles'!$A$2:$AL$101,27,FALSE),0))</f>
        <v/>
      </c>
      <c r="H17" s="10">
        <f>IF($A17="","",IFERROR(VLOOKUP($A17,'Inmuebles'!$A$2:$AL$101,34,FALSE),0))</f>
        <v/>
      </c>
      <c r="I17" s="12">
        <f>IF($A17="","",IFERROR(VLOOKUP($A17,'Inmuebles'!$A$2:$AL$101,37,FALSE),""))</f>
        <v/>
      </c>
      <c r="K17" s="12" t="inlineStr">
        <is>
          <t>REVISAR</t>
        </is>
      </c>
      <c r="L17" s="12">
        <f>COUNTIF('Inmuebles'!$AK$2:$AK$101,$K17)</f>
        <v/>
      </c>
    </row>
    <row r="18">
      <c r="A18" s="9">
        <f>IF('Inmuebles'!$A$4="","",'Inmuebles'!$A$4)</f>
        <v/>
      </c>
      <c r="B18" s="18">
        <f>IF($A18="","",IFERROR(VLOOKUP($A18,'Inmuebles'!$A$2:$AL$101,2,FALSE),""))</f>
        <v/>
      </c>
      <c r="C18" s="18">
        <f>IF($A18="","",IFERROR(VLOOKUP($A18,'Inmuebles'!$A$2:$AL$101,3,FALSE),""))</f>
        <v/>
      </c>
      <c r="D18" s="7">
        <f>IF($A18="","",IFERROR(VLOOKUP($A18,'Inmuebles'!$A$2:$AL$101,13,FALSE),0))</f>
        <v/>
      </c>
      <c r="E18" s="7">
        <f>IF($A18="","",IFERROR(VLOOKUP($A18,'Inmuebles'!$A$2:$AL$101,14,FALSE),0))</f>
        <v/>
      </c>
      <c r="F18" s="8">
        <f>IF($A18="","",IFERROR(VLOOKUP($A18,'Inmuebles'!$A$2:$AL$101,26,FALSE),0))</f>
        <v/>
      </c>
      <c r="G18" s="8">
        <f>IF($A18="","",IFERROR(VLOOKUP($A18,'Inmuebles'!$A$2:$AL$101,27,FALSE),0))</f>
        <v/>
      </c>
      <c r="H18" s="7">
        <f>IF($A18="","",IFERROR(VLOOKUP($A18,'Inmuebles'!$A$2:$AL$101,34,FALSE),0))</f>
        <v/>
      </c>
      <c r="I18" s="9">
        <f>IF($A18="","",IFERROR(VLOOKUP($A18,'Inmuebles'!$A$2:$AL$101,37,FALSE),""))</f>
        <v/>
      </c>
      <c r="K18" s="12" t="inlineStr">
        <is>
          <t>NO VIABLE</t>
        </is>
      </c>
      <c r="L18" s="12">
        <f>COUNTIF('Inmuebles'!$AK$2:$AK$101,$K18)</f>
        <v/>
      </c>
    </row>
    <row r="19">
      <c r="A19" s="12">
        <f>IF('Inmuebles'!$A$5="","",'Inmuebles'!$A$5)</f>
        <v/>
      </c>
      <c r="B19" s="19">
        <f>IF($A19="","",IFERROR(VLOOKUP($A19,'Inmuebles'!$A$2:$AL$101,2,FALSE),""))</f>
        <v/>
      </c>
      <c r="C19" s="19">
        <f>IF($A19="","",IFERROR(VLOOKUP($A19,'Inmuebles'!$A$2:$AL$101,3,FALSE),""))</f>
        <v/>
      </c>
      <c r="D19" s="10">
        <f>IF($A19="","",IFERROR(VLOOKUP($A19,'Inmuebles'!$A$2:$AL$101,13,FALSE),0))</f>
        <v/>
      </c>
      <c r="E19" s="10">
        <f>IF($A19="","",IFERROR(VLOOKUP($A19,'Inmuebles'!$A$2:$AL$101,14,FALSE),0))</f>
        <v/>
      </c>
      <c r="F19" s="11">
        <f>IF($A19="","",IFERROR(VLOOKUP($A19,'Inmuebles'!$A$2:$AL$101,26,FALSE),0))</f>
        <v/>
      </c>
      <c r="G19" s="11">
        <f>IF($A19="","",IFERROR(VLOOKUP($A19,'Inmuebles'!$A$2:$AL$101,27,FALSE),0))</f>
        <v/>
      </c>
      <c r="H19" s="10">
        <f>IF($A19="","",IFERROR(VLOOKUP($A19,'Inmuebles'!$A$2:$AL$101,34,FALSE),0))</f>
        <v/>
      </c>
      <c r="I19" s="12">
        <f>IF($A19="","",IFERROR(VLOOKUP($A19,'Inmuebles'!$A$2:$AL$101,37,FALSE),""))</f>
        <v/>
      </c>
    </row>
    <row r="20">
      <c r="A20" s="9">
        <f>IF('Inmuebles'!$A$6="","",'Inmuebles'!$A$6)</f>
        <v/>
      </c>
      <c r="B20" s="18">
        <f>IF($A20="","",IFERROR(VLOOKUP($A20,'Inmuebles'!$A$2:$AL$101,2,FALSE),""))</f>
        <v/>
      </c>
      <c r="C20" s="18">
        <f>IF($A20="","",IFERROR(VLOOKUP($A20,'Inmuebles'!$A$2:$AL$101,3,FALSE),""))</f>
        <v/>
      </c>
      <c r="D20" s="7">
        <f>IF($A20="","",IFERROR(VLOOKUP($A20,'Inmuebles'!$A$2:$AL$101,13,FALSE),0))</f>
        <v/>
      </c>
      <c r="E20" s="7">
        <f>IF($A20="","",IFERROR(VLOOKUP($A20,'Inmuebles'!$A$2:$AL$101,14,FALSE),0))</f>
        <v/>
      </c>
      <c r="F20" s="8">
        <f>IF($A20="","",IFERROR(VLOOKUP($A20,'Inmuebles'!$A$2:$AL$101,26,FALSE),0))</f>
        <v/>
      </c>
      <c r="G20" s="8">
        <f>IF($A20="","",IFERROR(VLOOKUP($A20,'Inmuebles'!$A$2:$AL$101,27,FALSE),0))</f>
        <v/>
      </c>
      <c r="H20" s="7">
        <f>IF($A20="","",IFERROR(VLOOKUP($A20,'Inmuebles'!$A$2:$AL$101,34,FALSE),0))</f>
        <v/>
      </c>
      <c r="I20" s="9">
        <f>IF($A20="","",IFERROR(VLOOKUP($A20,'Inmuebles'!$A$2:$AL$101,37,FALSE),""))</f>
        <v/>
      </c>
    </row>
    <row r="21">
      <c r="A21" s="12">
        <f>IF('Inmuebles'!$A$7="","",'Inmuebles'!$A$7)</f>
        <v/>
      </c>
      <c r="B21" s="19">
        <f>IF($A21="","",IFERROR(VLOOKUP($A21,'Inmuebles'!$A$2:$AL$101,2,FALSE),""))</f>
        <v/>
      </c>
      <c r="C21" s="19">
        <f>IF($A21="","",IFERROR(VLOOKUP($A21,'Inmuebles'!$A$2:$AL$101,3,FALSE),""))</f>
        <v/>
      </c>
      <c r="D21" s="10">
        <f>IF($A21="","",IFERROR(VLOOKUP($A21,'Inmuebles'!$A$2:$AL$101,13,FALSE),0))</f>
        <v/>
      </c>
      <c r="E21" s="10">
        <f>IF($A21="","",IFERROR(VLOOKUP($A21,'Inmuebles'!$A$2:$AL$101,14,FALSE),0))</f>
        <v/>
      </c>
      <c r="F21" s="11">
        <f>IF($A21="","",IFERROR(VLOOKUP($A21,'Inmuebles'!$A$2:$AL$101,26,FALSE),0))</f>
        <v/>
      </c>
      <c r="G21" s="11">
        <f>IF($A21="","",IFERROR(VLOOKUP($A21,'Inmuebles'!$A$2:$AL$101,27,FALSE),0))</f>
        <v/>
      </c>
      <c r="H21" s="10">
        <f>IF($A21="","",IFERROR(VLOOKUP($A21,'Inmuebles'!$A$2:$AL$101,34,FALSE),0))</f>
        <v/>
      </c>
      <c r="I21" s="12">
        <f>IF($A21="","",IFERROR(VLOOKUP($A21,'Inmuebles'!$A$2:$AL$101,37,FALSE),""))</f>
        <v/>
      </c>
    </row>
    <row r="22">
      <c r="A22" s="9">
        <f>IF('Inmuebles'!$A$8="","",'Inmuebles'!$A$8)</f>
        <v/>
      </c>
      <c r="B22" s="18">
        <f>IF($A22="","",IFERROR(VLOOKUP($A22,'Inmuebles'!$A$2:$AL$101,2,FALSE),""))</f>
        <v/>
      </c>
      <c r="C22" s="18">
        <f>IF($A22="","",IFERROR(VLOOKUP($A22,'Inmuebles'!$A$2:$AL$101,3,FALSE),""))</f>
        <v/>
      </c>
      <c r="D22" s="7">
        <f>IF($A22="","",IFERROR(VLOOKUP($A22,'Inmuebles'!$A$2:$AL$101,13,FALSE),0))</f>
        <v/>
      </c>
      <c r="E22" s="7">
        <f>IF($A22="","",IFERROR(VLOOKUP($A22,'Inmuebles'!$A$2:$AL$101,14,FALSE),0))</f>
        <v/>
      </c>
      <c r="F22" s="8">
        <f>IF($A22="","",IFERROR(VLOOKUP($A22,'Inmuebles'!$A$2:$AL$101,26,FALSE),0))</f>
        <v/>
      </c>
      <c r="G22" s="8">
        <f>IF($A22="","",IFERROR(VLOOKUP($A22,'Inmuebles'!$A$2:$AL$101,27,FALSE),0))</f>
        <v/>
      </c>
      <c r="H22" s="7">
        <f>IF($A22="","",IFERROR(VLOOKUP($A22,'Inmuebles'!$A$2:$AL$101,34,FALSE),0))</f>
        <v/>
      </c>
      <c r="I22" s="9">
        <f>IF($A22="","",IFERROR(VLOOKUP($A22,'Inmuebles'!$A$2:$AL$101,37,FALSE),""))</f>
        <v/>
      </c>
    </row>
    <row r="23">
      <c r="A23" s="12">
        <f>IF('Inmuebles'!$A$9="","",'Inmuebles'!$A$9)</f>
        <v/>
      </c>
      <c r="B23" s="19">
        <f>IF($A23="","",IFERROR(VLOOKUP($A23,'Inmuebles'!$A$2:$AL$101,2,FALSE),""))</f>
        <v/>
      </c>
      <c r="C23" s="19">
        <f>IF($A23="","",IFERROR(VLOOKUP($A23,'Inmuebles'!$A$2:$AL$101,3,FALSE),""))</f>
        <v/>
      </c>
      <c r="D23" s="10">
        <f>IF($A23="","",IFERROR(VLOOKUP($A23,'Inmuebles'!$A$2:$AL$101,13,FALSE),0))</f>
        <v/>
      </c>
      <c r="E23" s="10">
        <f>IF($A23="","",IFERROR(VLOOKUP($A23,'Inmuebles'!$A$2:$AL$101,14,FALSE),0))</f>
        <v/>
      </c>
      <c r="F23" s="11">
        <f>IF($A23="","",IFERROR(VLOOKUP($A23,'Inmuebles'!$A$2:$AL$101,26,FALSE),0))</f>
        <v/>
      </c>
      <c r="G23" s="11">
        <f>IF($A23="","",IFERROR(VLOOKUP($A23,'Inmuebles'!$A$2:$AL$101,27,FALSE),0))</f>
        <v/>
      </c>
      <c r="H23" s="10">
        <f>IF($A23="","",IFERROR(VLOOKUP($A23,'Inmuebles'!$A$2:$AL$101,34,FALSE),0))</f>
        <v/>
      </c>
      <c r="I23" s="12">
        <f>IF($A23="","",IFERROR(VLOOKUP($A23,'Inmuebles'!$A$2:$AL$101,37,FALSE),""))</f>
        <v/>
      </c>
    </row>
    <row r="24">
      <c r="A24" s="9">
        <f>IF('Inmuebles'!$A$10="","",'Inmuebles'!$A$10)</f>
        <v/>
      </c>
      <c r="B24" s="18">
        <f>IF($A24="","",IFERROR(VLOOKUP($A24,'Inmuebles'!$A$2:$AL$101,2,FALSE),""))</f>
        <v/>
      </c>
      <c r="C24" s="18">
        <f>IF($A24="","",IFERROR(VLOOKUP($A24,'Inmuebles'!$A$2:$AL$101,3,FALSE),""))</f>
        <v/>
      </c>
      <c r="D24" s="7">
        <f>IF($A24="","",IFERROR(VLOOKUP($A24,'Inmuebles'!$A$2:$AL$101,13,FALSE),0))</f>
        <v/>
      </c>
      <c r="E24" s="7">
        <f>IF($A24="","",IFERROR(VLOOKUP($A24,'Inmuebles'!$A$2:$AL$101,14,FALSE),0))</f>
        <v/>
      </c>
      <c r="F24" s="8">
        <f>IF($A24="","",IFERROR(VLOOKUP($A24,'Inmuebles'!$A$2:$AL$101,26,FALSE),0))</f>
        <v/>
      </c>
      <c r="G24" s="8">
        <f>IF($A24="","",IFERROR(VLOOKUP($A24,'Inmuebles'!$A$2:$AL$101,27,FALSE),0))</f>
        <v/>
      </c>
      <c r="H24" s="7">
        <f>IF($A24="","",IFERROR(VLOOKUP($A24,'Inmuebles'!$A$2:$AL$101,34,FALSE),0))</f>
        <v/>
      </c>
      <c r="I24" s="9">
        <f>IF($A24="","",IFERROR(VLOOKUP($A24,'Inmuebles'!$A$2:$AL$101,37,FALSE),""))</f>
        <v/>
      </c>
    </row>
    <row r="25">
      <c r="A25" s="12">
        <f>IF('Inmuebles'!$A$11="","",'Inmuebles'!$A$11)</f>
        <v/>
      </c>
      <c r="B25" s="19">
        <f>IF($A25="","",IFERROR(VLOOKUP($A25,'Inmuebles'!$A$2:$AL$101,2,FALSE),""))</f>
        <v/>
      </c>
      <c r="C25" s="19">
        <f>IF($A25="","",IFERROR(VLOOKUP($A25,'Inmuebles'!$A$2:$AL$101,3,FALSE),""))</f>
        <v/>
      </c>
      <c r="D25" s="10">
        <f>IF($A25="","",IFERROR(VLOOKUP($A25,'Inmuebles'!$A$2:$AL$101,13,FALSE),0))</f>
        <v/>
      </c>
      <c r="E25" s="10">
        <f>IF($A25="","",IFERROR(VLOOKUP($A25,'Inmuebles'!$A$2:$AL$101,14,FALSE),0))</f>
        <v/>
      </c>
      <c r="F25" s="11">
        <f>IF($A25="","",IFERROR(VLOOKUP($A25,'Inmuebles'!$A$2:$AL$101,26,FALSE),0))</f>
        <v/>
      </c>
      <c r="G25" s="11">
        <f>IF($A25="","",IFERROR(VLOOKUP($A25,'Inmuebles'!$A$2:$AL$101,27,FALSE),0))</f>
        <v/>
      </c>
      <c r="H25" s="10">
        <f>IF($A25="","",IFERROR(VLOOKUP($A25,'Inmuebles'!$A$2:$AL$101,34,FALSE),0))</f>
        <v/>
      </c>
      <c r="I25" s="12">
        <f>IF($A25="","",IFERROR(VLOOKUP($A25,'Inmuebles'!$A$2:$AL$101,37,FALSE),""))</f>
        <v/>
      </c>
    </row>
    <row r="26">
      <c r="A26" s="9">
        <f>IF('Inmuebles'!$A$12="","",'Inmuebles'!$A$12)</f>
        <v/>
      </c>
      <c r="B26" s="18">
        <f>IF($A26="","",IFERROR(VLOOKUP($A26,'Inmuebles'!$A$2:$AL$101,2,FALSE),""))</f>
        <v/>
      </c>
      <c r="C26" s="18">
        <f>IF($A26="","",IFERROR(VLOOKUP($A26,'Inmuebles'!$A$2:$AL$101,3,FALSE),""))</f>
        <v/>
      </c>
      <c r="D26" s="7">
        <f>IF($A26="","",IFERROR(VLOOKUP($A26,'Inmuebles'!$A$2:$AL$101,13,FALSE),0))</f>
        <v/>
      </c>
      <c r="E26" s="7">
        <f>IF($A26="","",IFERROR(VLOOKUP($A26,'Inmuebles'!$A$2:$AL$101,14,FALSE),0))</f>
        <v/>
      </c>
      <c r="F26" s="8">
        <f>IF($A26="","",IFERROR(VLOOKUP($A26,'Inmuebles'!$A$2:$AL$101,26,FALSE),0))</f>
        <v/>
      </c>
      <c r="G26" s="8">
        <f>IF($A26="","",IFERROR(VLOOKUP($A26,'Inmuebles'!$A$2:$AL$101,27,FALSE),0))</f>
        <v/>
      </c>
      <c r="H26" s="7">
        <f>IF($A26="","",IFERROR(VLOOKUP($A26,'Inmuebles'!$A$2:$AL$101,34,FALSE),0))</f>
        <v/>
      </c>
      <c r="I26" s="9">
        <f>IF($A26="","",IFERROR(VLOOKUP($A26,'Inmuebles'!$A$2:$AL$101,37,FALSE),""))</f>
        <v/>
      </c>
    </row>
    <row r="27">
      <c r="A27" s="12">
        <f>IF('Inmuebles'!$A$13="","",'Inmuebles'!$A$13)</f>
        <v/>
      </c>
      <c r="B27" s="19">
        <f>IF($A27="","",IFERROR(VLOOKUP($A27,'Inmuebles'!$A$2:$AL$101,2,FALSE),""))</f>
        <v/>
      </c>
      <c r="C27" s="19">
        <f>IF($A27="","",IFERROR(VLOOKUP($A27,'Inmuebles'!$A$2:$AL$101,3,FALSE),""))</f>
        <v/>
      </c>
      <c r="D27" s="10">
        <f>IF($A27="","",IFERROR(VLOOKUP($A27,'Inmuebles'!$A$2:$AL$101,13,FALSE),0))</f>
        <v/>
      </c>
      <c r="E27" s="10">
        <f>IF($A27="","",IFERROR(VLOOKUP($A27,'Inmuebles'!$A$2:$AL$101,14,FALSE),0))</f>
        <v/>
      </c>
      <c r="F27" s="11">
        <f>IF($A27="","",IFERROR(VLOOKUP($A27,'Inmuebles'!$A$2:$AL$101,26,FALSE),0))</f>
        <v/>
      </c>
      <c r="G27" s="11">
        <f>IF($A27="","",IFERROR(VLOOKUP($A27,'Inmuebles'!$A$2:$AL$101,27,FALSE),0))</f>
        <v/>
      </c>
      <c r="H27" s="10">
        <f>IF($A27="","",IFERROR(VLOOKUP($A27,'Inmuebles'!$A$2:$AL$101,34,FALSE),0))</f>
        <v/>
      </c>
      <c r="I27" s="12">
        <f>IF($A27="","",IFERROR(VLOOKUP($A27,'Inmuebles'!$A$2:$AL$101,37,FALSE),""))</f>
        <v/>
      </c>
    </row>
    <row r="28">
      <c r="A28" s="9">
        <f>IF('Inmuebles'!$A$14="","",'Inmuebles'!$A$14)</f>
        <v/>
      </c>
      <c r="B28" s="18">
        <f>IF($A28="","",IFERROR(VLOOKUP($A28,'Inmuebles'!$A$2:$AL$101,2,FALSE),""))</f>
        <v/>
      </c>
      <c r="C28" s="18">
        <f>IF($A28="","",IFERROR(VLOOKUP($A28,'Inmuebles'!$A$2:$AL$101,3,FALSE),""))</f>
        <v/>
      </c>
      <c r="D28" s="7">
        <f>IF($A28="","",IFERROR(VLOOKUP($A28,'Inmuebles'!$A$2:$AL$101,13,FALSE),0))</f>
        <v/>
      </c>
      <c r="E28" s="7">
        <f>IF($A28="","",IFERROR(VLOOKUP($A28,'Inmuebles'!$A$2:$AL$101,14,FALSE),0))</f>
        <v/>
      </c>
      <c r="F28" s="8">
        <f>IF($A28="","",IFERROR(VLOOKUP($A28,'Inmuebles'!$A$2:$AL$101,26,FALSE),0))</f>
        <v/>
      </c>
      <c r="G28" s="8">
        <f>IF($A28="","",IFERROR(VLOOKUP($A28,'Inmuebles'!$A$2:$AL$101,27,FALSE),0))</f>
        <v/>
      </c>
      <c r="H28" s="7">
        <f>IF($A28="","",IFERROR(VLOOKUP($A28,'Inmuebles'!$A$2:$AL$101,34,FALSE),0))</f>
        <v/>
      </c>
      <c r="I28" s="9">
        <f>IF($A28="","",IFERROR(VLOOKUP($A28,'Inmuebles'!$A$2:$AL$101,37,FALSE),""))</f>
        <v/>
      </c>
    </row>
    <row r="29">
      <c r="A29" s="12">
        <f>IF('Inmuebles'!$A$15="","",'Inmuebles'!$A$15)</f>
        <v/>
      </c>
      <c r="B29" s="19">
        <f>IF($A29="","",IFERROR(VLOOKUP($A29,'Inmuebles'!$A$2:$AL$101,2,FALSE),""))</f>
        <v/>
      </c>
      <c r="C29" s="19">
        <f>IF($A29="","",IFERROR(VLOOKUP($A29,'Inmuebles'!$A$2:$AL$101,3,FALSE),""))</f>
        <v/>
      </c>
      <c r="D29" s="10">
        <f>IF($A29="","",IFERROR(VLOOKUP($A29,'Inmuebles'!$A$2:$AL$101,13,FALSE),0))</f>
        <v/>
      </c>
      <c r="E29" s="10">
        <f>IF($A29="","",IFERROR(VLOOKUP($A29,'Inmuebles'!$A$2:$AL$101,14,FALSE),0))</f>
        <v/>
      </c>
      <c r="F29" s="11">
        <f>IF($A29="","",IFERROR(VLOOKUP($A29,'Inmuebles'!$A$2:$AL$101,26,FALSE),0))</f>
        <v/>
      </c>
      <c r="G29" s="11">
        <f>IF($A29="","",IFERROR(VLOOKUP($A29,'Inmuebles'!$A$2:$AL$101,27,FALSE),0))</f>
        <v/>
      </c>
      <c r="H29" s="10">
        <f>IF($A29="","",IFERROR(VLOOKUP($A29,'Inmuebles'!$A$2:$AL$101,34,FALSE),0))</f>
        <v/>
      </c>
      <c r="I29" s="12">
        <f>IF($A29="","",IFERROR(VLOOKUP($A29,'Inmuebles'!$A$2:$AL$101,37,FALSE),""))</f>
        <v/>
      </c>
    </row>
    <row r="30">
      <c r="A30" s="9">
        <f>IF('Inmuebles'!$A$16="","",'Inmuebles'!$A$16)</f>
        <v/>
      </c>
      <c r="B30" s="18">
        <f>IF($A30="","",IFERROR(VLOOKUP($A30,'Inmuebles'!$A$2:$AL$101,2,FALSE),""))</f>
        <v/>
      </c>
      <c r="C30" s="18">
        <f>IF($A30="","",IFERROR(VLOOKUP($A30,'Inmuebles'!$A$2:$AL$101,3,FALSE),""))</f>
        <v/>
      </c>
      <c r="D30" s="7">
        <f>IF($A30="","",IFERROR(VLOOKUP($A30,'Inmuebles'!$A$2:$AL$101,13,FALSE),0))</f>
        <v/>
      </c>
      <c r="E30" s="7">
        <f>IF($A30="","",IFERROR(VLOOKUP($A30,'Inmuebles'!$A$2:$AL$101,14,FALSE),0))</f>
        <v/>
      </c>
      <c r="F30" s="8">
        <f>IF($A30="","",IFERROR(VLOOKUP($A30,'Inmuebles'!$A$2:$AL$101,26,FALSE),0))</f>
        <v/>
      </c>
      <c r="G30" s="8">
        <f>IF($A30="","",IFERROR(VLOOKUP($A30,'Inmuebles'!$A$2:$AL$101,27,FALSE),0))</f>
        <v/>
      </c>
      <c r="H30" s="7">
        <f>IF($A30="","",IFERROR(VLOOKUP($A30,'Inmuebles'!$A$2:$AL$101,34,FALSE),0))</f>
        <v/>
      </c>
      <c r="I30" s="9">
        <f>IF($A30="","",IFERROR(VLOOKUP($A30,'Inmuebles'!$A$2:$AL$101,37,FALSE),""))</f>
        <v/>
      </c>
    </row>
    <row r="31">
      <c r="A31" s="12">
        <f>IF('Inmuebles'!$A$17="","",'Inmuebles'!$A$17)</f>
        <v/>
      </c>
      <c r="B31" s="19">
        <f>IF($A31="","",IFERROR(VLOOKUP($A31,'Inmuebles'!$A$2:$AL$101,2,FALSE),""))</f>
        <v/>
      </c>
      <c r="C31" s="19">
        <f>IF($A31="","",IFERROR(VLOOKUP($A31,'Inmuebles'!$A$2:$AL$101,3,FALSE),""))</f>
        <v/>
      </c>
      <c r="D31" s="10">
        <f>IF($A31="","",IFERROR(VLOOKUP($A31,'Inmuebles'!$A$2:$AL$101,13,FALSE),0))</f>
        <v/>
      </c>
      <c r="E31" s="10">
        <f>IF($A31="","",IFERROR(VLOOKUP($A31,'Inmuebles'!$A$2:$AL$101,14,FALSE),0))</f>
        <v/>
      </c>
      <c r="F31" s="11">
        <f>IF($A31="","",IFERROR(VLOOKUP($A31,'Inmuebles'!$A$2:$AL$101,26,FALSE),0))</f>
        <v/>
      </c>
      <c r="G31" s="11">
        <f>IF($A31="","",IFERROR(VLOOKUP($A31,'Inmuebles'!$A$2:$AL$101,27,FALSE),0))</f>
        <v/>
      </c>
      <c r="H31" s="10">
        <f>IF($A31="","",IFERROR(VLOOKUP($A31,'Inmuebles'!$A$2:$AL$101,34,FALSE),0))</f>
        <v/>
      </c>
      <c r="I31" s="12">
        <f>IF($A31="","",IFERROR(VLOOKUP($A31,'Inmuebles'!$A$2:$AL$101,37,FALSE),""))</f>
        <v/>
      </c>
    </row>
    <row r="32">
      <c r="A32" s="9">
        <f>IF('Inmuebles'!$A$18="","",'Inmuebles'!$A$18)</f>
        <v/>
      </c>
      <c r="B32" s="18">
        <f>IF($A32="","",IFERROR(VLOOKUP($A32,'Inmuebles'!$A$2:$AL$101,2,FALSE),""))</f>
        <v/>
      </c>
      <c r="C32" s="18">
        <f>IF($A32="","",IFERROR(VLOOKUP($A32,'Inmuebles'!$A$2:$AL$101,3,FALSE),""))</f>
        <v/>
      </c>
      <c r="D32" s="7">
        <f>IF($A32="","",IFERROR(VLOOKUP($A32,'Inmuebles'!$A$2:$AL$101,13,FALSE),0))</f>
        <v/>
      </c>
      <c r="E32" s="7">
        <f>IF($A32="","",IFERROR(VLOOKUP($A32,'Inmuebles'!$A$2:$AL$101,14,FALSE),0))</f>
        <v/>
      </c>
      <c r="F32" s="8">
        <f>IF($A32="","",IFERROR(VLOOKUP($A32,'Inmuebles'!$A$2:$AL$101,26,FALSE),0))</f>
        <v/>
      </c>
      <c r="G32" s="8">
        <f>IF($A32="","",IFERROR(VLOOKUP($A32,'Inmuebles'!$A$2:$AL$101,27,FALSE),0))</f>
        <v/>
      </c>
      <c r="H32" s="7">
        <f>IF($A32="","",IFERROR(VLOOKUP($A32,'Inmuebles'!$A$2:$AL$101,34,FALSE),0))</f>
        <v/>
      </c>
      <c r="I32" s="9">
        <f>IF($A32="","",IFERROR(VLOOKUP($A32,'Inmuebles'!$A$2:$AL$101,37,FALSE),""))</f>
        <v/>
      </c>
    </row>
    <row r="33">
      <c r="A33" s="12">
        <f>IF('Inmuebles'!$A$19="","",'Inmuebles'!$A$19)</f>
        <v/>
      </c>
      <c r="B33" s="19">
        <f>IF($A33="","",IFERROR(VLOOKUP($A33,'Inmuebles'!$A$2:$AL$101,2,FALSE),""))</f>
        <v/>
      </c>
      <c r="C33" s="19">
        <f>IF($A33="","",IFERROR(VLOOKUP($A33,'Inmuebles'!$A$2:$AL$101,3,FALSE),""))</f>
        <v/>
      </c>
      <c r="D33" s="10">
        <f>IF($A33="","",IFERROR(VLOOKUP($A33,'Inmuebles'!$A$2:$AL$101,13,FALSE),0))</f>
        <v/>
      </c>
      <c r="E33" s="10">
        <f>IF($A33="","",IFERROR(VLOOKUP($A33,'Inmuebles'!$A$2:$AL$101,14,FALSE),0))</f>
        <v/>
      </c>
      <c r="F33" s="11">
        <f>IF($A33="","",IFERROR(VLOOKUP($A33,'Inmuebles'!$A$2:$AL$101,26,FALSE),0))</f>
        <v/>
      </c>
      <c r="G33" s="11">
        <f>IF($A33="","",IFERROR(VLOOKUP($A33,'Inmuebles'!$A$2:$AL$101,27,FALSE),0))</f>
        <v/>
      </c>
      <c r="H33" s="10">
        <f>IF($A33="","",IFERROR(VLOOKUP($A33,'Inmuebles'!$A$2:$AL$101,34,FALSE),0))</f>
        <v/>
      </c>
      <c r="I33" s="12">
        <f>IF($A33="","",IFERROR(VLOOKUP($A33,'Inmuebles'!$A$2:$AL$101,37,FALSE),""))</f>
        <v/>
      </c>
    </row>
    <row r="34">
      <c r="A34" s="9">
        <f>IF('Inmuebles'!$A$20="","",'Inmuebles'!$A$20)</f>
        <v/>
      </c>
      <c r="B34" s="18">
        <f>IF($A34="","",IFERROR(VLOOKUP($A34,'Inmuebles'!$A$2:$AL$101,2,FALSE),""))</f>
        <v/>
      </c>
      <c r="C34" s="18">
        <f>IF($A34="","",IFERROR(VLOOKUP($A34,'Inmuebles'!$A$2:$AL$101,3,FALSE),""))</f>
        <v/>
      </c>
      <c r="D34" s="7">
        <f>IF($A34="","",IFERROR(VLOOKUP($A34,'Inmuebles'!$A$2:$AL$101,13,FALSE),0))</f>
        <v/>
      </c>
      <c r="E34" s="7">
        <f>IF($A34="","",IFERROR(VLOOKUP($A34,'Inmuebles'!$A$2:$AL$101,14,FALSE),0))</f>
        <v/>
      </c>
      <c r="F34" s="8">
        <f>IF($A34="","",IFERROR(VLOOKUP($A34,'Inmuebles'!$A$2:$AL$101,26,FALSE),0))</f>
        <v/>
      </c>
      <c r="G34" s="8">
        <f>IF($A34="","",IFERROR(VLOOKUP($A34,'Inmuebles'!$A$2:$AL$101,27,FALSE),0))</f>
        <v/>
      </c>
      <c r="H34" s="7">
        <f>IF($A34="","",IFERROR(VLOOKUP($A34,'Inmuebles'!$A$2:$AL$101,34,FALSE),0))</f>
        <v/>
      </c>
      <c r="I34" s="9">
        <f>IF($A34="","",IFERROR(VLOOKUP($A34,'Inmuebles'!$A$2:$AL$101,37,FALSE),""))</f>
        <v/>
      </c>
    </row>
    <row r="35">
      <c r="A35" s="12">
        <f>IF('Inmuebles'!$A$21="","",'Inmuebles'!$A$21)</f>
        <v/>
      </c>
      <c r="B35" s="19">
        <f>IF($A35="","",IFERROR(VLOOKUP($A35,'Inmuebles'!$A$2:$AL$101,2,FALSE),""))</f>
        <v/>
      </c>
      <c r="C35" s="19">
        <f>IF($A35="","",IFERROR(VLOOKUP($A35,'Inmuebles'!$A$2:$AL$101,3,FALSE),""))</f>
        <v/>
      </c>
      <c r="D35" s="10">
        <f>IF($A35="","",IFERROR(VLOOKUP($A35,'Inmuebles'!$A$2:$AL$101,13,FALSE),0))</f>
        <v/>
      </c>
      <c r="E35" s="10">
        <f>IF($A35="","",IFERROR(VLOOKUP($A35,'Inmuebles'!$A$2:$AL$101,14,FALSE),0))</f>
        <v/>
      </c>
      <c r="F35" s="11">
        <f>IF($A35="","",IFERROR(VLOOKUP($A35,'Inmuebles'!$A$2:$AL$101,26,FALSE),0))</f>
        <v/>
      </c>
      <c r="G35" s="11">
        <f>IF($A35="","",IFERROR(VLOOKUP($A35,'Inmuebles'!$A$2:$AL$101,27,FALSE),0))</f>
        <v/>
      </c>
      <c r="H35" s="10">
        <f>IF($A35="","",IFERROR(VLOOKUP($A35,'Inmuebles'!$A$2:$AL$101,34,FALSE),0))</f>
        <v/>
      </c>
      <c r="I35" s="12">
        <f>IF($A35="","",IFERROR(VLOOKUP($A35,'Inmuebles'!$A$2:$AL$101,37,FALSE),""))</f>
        <v/>
      </c>
    </row>
    <row r="36">
      <c r="A36" s="9">
        <f>IF('Inmuebles'!$A$22="","",'Inmuebles'!$A$22)</f>
        <v/>
      </c>
      <c r="B36" s="18">
        <f>IF($A36="","",IFERROR(VLOOKUP($A36,'Inmuebles'!$A$2:$AL$101,2,FALSE),""))</f>
        <v/>
      </c>
      <c r="C36" s="18">
        <f>IF($A36="","",IFERROR(VLOOKUP($A36,'Inmuebles'!$A$2:$AL$101,3,FALSE),""))</f>
        <v/>
      </c>
      <c r="D36" s="7">
        <f>IF($A36="","",IFERROR(VLOOKUP($A36,'Inmuebles'!$A$2:$AL$101,13,FALSE),0))</f>
        <v/>
      </c>
      <c r="E36" s="7">
        <f>IF($A36="","",IFERROR(VLOOKUP($A36,'Inmuebles'!$A$2:$AL$101,14,FALSE),0))</f>
        <v/>
      </c>
      <c r="F36" s="8">
        <f>IF($A36="","",IFERROR(VLOOKUP($A36,'Inmuebles'!$A$2:$AL$101,26,FALSE),0))</f>
        <v/>
      </c>
      <c r="G36" s="8">
        <f>IF($A36="","",IFERROR(VLOOKUP($A36,'Inmuebles'!$A$2:$AL$101,27,FALSE),0))</f>
        <v/>
      </c>
      <c r="H36" s="7">
        <f>IF($A36="","",IFERROR(VLOOKUP($A36,'Inmuebles'!$A$2:$AL$101,34,FALSE),0))</f>
        <v/>
      </c>
      <c r="I36" s="9">
        <f>IF($A36="","",IFERROR(VLOOKUP($A36,'Inmuebles'!$A$2:$AL$101,37,FALSE),""))</f>
        <v/>
      </c>
    </row>
    <row r="37">
      <c r="A37" s="12">
        <f>IF('Inmuebles'!$A$23="","",'Inmuebles'!$A$23)</f>
        <v/>
      </c>
      <c r="B37" s="19">
        <f>IF($A37="","",IFERROR(VLOOKUP($A37,'Inmuebles'!$A$2:$AL$101,2,FALSE),""))</f>
        <v/>
      </c>
      <c r="C37" s="19">
        <f>IF($A37="","",IFERROR(VLOOKUP($A37,'Inmuebles'!$A$2:$AL$101,3,FALSE),""))</f>
        <v/>
      </c>
      <c r="D37" s="10">
        <f>IF($A37="","",IFERROR(VLOOKUP($A37,'Inmuebles'!$A$2:$AL$101,13,FALSE),0))</f>
        <v/>
      </c>
      <c r="E37" s="10">
        <f>IF($A37="","",IFERROR(VLOOKUP($A37,'Inmuebles'!$A$2:$AL$101,14,FALSE),0))</f>
        <v/>
      </c>
      <c r="F37" s="11">
        <f>IF($A37="","",IFERROR(VLOOKUP($A37,'Inmuebles'!$A$2:$AL$101,26,FALSE),0))</f>
        <v/>
      </c>
      <c r="G37" s="11">
        <f>IF($A37="","",IFERROR(VLOOKUP($A37,'Inmuebles'!$A$2:$AL$101,27,FALSE),0))</f>
        <v/>
      </c>
      <c r="H37" s="10">
        <f>IF($A37="","",IFERROR(VLOOKUP($A37,'Inmuebles'!$A$2:$AL$101,34,FALSE),0))</f>
        <v/>
      </c>
      <c r="I37" s="12">
        <f>IF($A37="","",IFERROR(VLOOKUP($A37,'Inmuebles'!$A$2:$AL$101,37,FALSE),""))</f>
        <v/>
      </c>
    </row>
    <row r="38">
      <c r="A38" s="9">
        <f>IF('Inmuebles'!$A$24="","",'Inmuebles'!$A$24)</f>
        <v/>
      </c>
      <c r="B38" s="18">
        <f>IF($A38="","",IFERROR(VLOOKUP($A38,'Inmuebles'!$A$2:$AL$101,2,FALSE),""))</f>
        <v/>
      </c>
      <c r="C38" s="18">
        <f>IF($A38="","",IFERROR(VLOOKUP($A38,'Inmuebles'!$A$2:$AL$101,3,FALSE),""))</f>
        <v/>
      </c>
      <c r="D38" s="7">
        <f>IF($A38="","",IFERROR(VLOOKUP($A38,'Inmuebles'!$A$2:$AL$101,13,FALSE),0))</f>
        <v/>
      </c>
      <c r="E38" s="7">
        <f>IF($A38="","",IFERROR(VLOOKUP($A38,'Inmuebles'!$A$2:$AL$101,14,FALSE),0))</f>
        <v/>
      </c>
      <c r="F38" s="8">
        <f>IF($A38="","",IFERROR(VLOOKUP($A38,'Inmuebles'!$A$2:$AL$101,26,FALSE),0))</f>
        <v/>
      </c>
      <c r="G38" s="8">
        <f>IF($A38="","",IFERROR(VLOOKUP($A38,'Inmuebles'!$A$2:$AL$101,27,FALSE),0))</f>
        <v/>
      </c>
      <c r="H38" s="7">
        <f>IF($A38="","",IFERROR(VLOOKUP($A38,'Inmuebles'!$A$2:$AL$101,34,FALSE),0))</f>
        <v/>
      </c>
      <c r="I38" s="9">
        <f>IF($A38="","",IFERROR(VLOOKUP($A38,'Inmuebles'!$A$2:$AL$101,37,FALSE),""))</f>
        <v/>
      </c>
    </row>
    <row r="39">
      <c r="A39" s="12">
        <f>IF('Inmuebles'!$A$25="","",'Inmuebles'!$A$25)</f>
        <v/>
      </c>
      <c r="B39" s="19">
        <f>IF($A39="","",IFERROR(VLOOKUP($A39,'Inmuebles'!$A$2:$AL$101,2,FALSE),""))</f>
        <v/>
      </c>
      <c r="C39" s="19">
        <f>IF($A39="","",IFERROR(VLOOKUP($A39,'Inmuebles'!$A$2:$AL$101,3,FALSE),""))</f>
        <v/>
      </c>
      <c r="D39" s="10">
        <f>IF($A39="","",IFERROR(VLOOKUP($A39,'Inmuebles'!$A$2:$AL$101,13,FALSE),0))</f>
        <v/>
      </c>
      <c r="E39" s="10">
        <f>IF($A39="","",IFERROR(VLOOKUP($A39,'Inmuebles'!$A$2:$AL$101,14,FALSE),0))</f>
        <v/>
      </c>
      <c r="F39" s="11">
        <f>IF($A39="","",IFERROR(VLOOKUP($A39,'Inmuebles'!$A$2:$AL$101,26,FALSE),0))</f>
        <v/>
      </c>
      <c r="G39" s="11">
        <f>IF($A39="","",IFERROR(VLOOKUP($A39,'Inmuebles'!$A$2:$AL$101,27,FALSE),0))</f>
        <v/>
      </c>
      <c r="H39" s="10">
        <f>IF($A39="","",IFERROR(VLOOKUP($A39,'Inmuebles'!$A$2:$AL$101,34,FALSE),0))</f>
        <v/>
      </c>
      <c r="I39" s="12">
        <f>IF($A39="","",IFERROR(VLOOKUP($A39,'Inmuebles'!$A$2:$AL$101,37,FALSE),""))</f>
        <v/>
      </c>
    </row>
    <row r="40">
      <c r="A40" s="9">
        <f>IF('Inmuebles'!$A$26="","",'Inmuebles'!$A$26)</f>
        <v/>
      </c>
      <c r="B40" s="18">
        <f>IF($A40="","",IFERROR(VLOOKUP($A40,'Inmuebles'!$A$2:$AL$101,2,FALSE),""))</f>
        <v/>
      </c>
      <c r="C40" s="18">
        <f>IF($A40="","",IFERROR(VLOOKUP($A40,'Inmuebles'!$A$2:$AL$101,3,FALSE),""))</f>
        <v/>
      </c>
      <c r="D40" s="7">
        <f>IF($A40="","",IFERROR(VLOOKUP($A40,'Inmuebles'!$A$2:$AL$101,13,FALSE),0))</f>
        <v/>
      </c>
      <c r="E40" s="7">
        <f>IF($A40="","",IFERROR(VLOOKUP($A40,'Inmuebles'!$A$2:$AL$101,14,FALSE),0))</f>
        <v/>
      </c>
      <c r="F40" s="8">
        <f>IF($A40="","",IFERROR(VLOOKUP($A40,'Inmuebles'!$A$2:$AL$101,26,FALSE),0))</f>
        <v/>
      </c>
      <c r="G40" s="8">
        <f>IF($A40="","",IFERROR(VLOOKUP($A40,'Inmuebles'!$A$2:$AL$101,27,FALSE),0))</f>
        <v/>
      </c>
      <c r="H40" s="7">
        <f>IF($A40="","",IFERROR(VLOOKUP($A40,'Inmuebles'!$A$2:$AL$101,34,FALSE),0))</f>
        <v/>
      </c>
      <c r="I40" s="9">
        <f>IF($A40="","",IFERROR(VLOOKUP($A40,'Inmuebles'!$A$2:$AL$101,37,FALSE),""))</f>
        <v/>
      </c>
    </row>
    <row r="41">
      <c r="A41" s="12">
        <f>IF('Inmuebles'!$A$27="","",'Inmuebles'!$A$27)</f>
        <v/>
      </c>
      <c r="B41" s="19">
        <f>IF($A41="","",IFERROR(VLOOKUP($A41,'Inmuebles'!$A$2:$AL$101,2,FALSE),""))</f>
        <v/>
      </c>
      <c r="C41" s="19">
        <f>IF($A41="","",IFERROR(VLOOKUP($A41,'Inmuebles'!$A$2:$AL$101,3,FALSE),""))</f>
        <v/>
      </c>
      <c r="D41" s="10">
        <f>IF($A41="","",IFERROR(VLOOKUP($A41,'Inmuebles'!$A$2:$AL$101,13,FALSE),0))</f>
        <v/>
      </c>
      <c r="E41" s="10">
        <f>IF($A41="","",IFERROR(VLOOKUP($A41,'Inmuebles'!$A$2:$AL$101,14,FALSE),0))</f>
        <v/>
      </c>
      <c r="F41" s="11">
        <f>IF($A41="","",IFERROR(VLOOKUP($A41,'Inmuebles'!$A$2:$AL$101,26,FALSE),0))</f>
        <v/>
      </c>
      <c r="G41" s="11">
        <f>IF($A41="","",IFERROR(VLOOKUP($A41,'Inmuebles'!$A$2:$AL$101,27,FALSE),0))</f>
        <v/>
      </c>
      <c r="H41" s="10">
        <f>IF($A41="","",IFERROR(VLOOKUP($A41,'Inmuebles'!$A$2:$AL$101,34,FALSE),0))</f>
        <v/>
      </c>
      <c r="I41" s="12">
        <f>IF($A41="","",IFERROR(VLOOKUP($A41,'Inmuebles'!$A$2:$AL$101,37,FALSE),""))</f>
        <v/>
      </c>
    </row>
    <row r="42">
      <c r="A42" s="9">
        <f>IF('Inmuebles'!$A$28="","",'Inmuebles'!$A$28)</f>
        <v/>
      </c>
      <c r="B42" s="18">
        <f>IF($A42="","",IFERROR(VLOOKUP($A42,'Inmuebles'!$A$2:$AL$101,2,FALSE),""))</f>
        <v/>
      </c>
      <c r="C42" s="18">
        <f>IF($A42="","",IFERROR(VLOOKUP($A42,'Inmuebles'!$A$2:$AL$101,3,FALSE),""))</f>
        <v/>
      </c>
      <c r="D42" s="7">
        <f>IF($A42="","",IFERROR(VLOOKUP($A42,'Inmuebles'!$A$2:$AL$101,13,FALSE),0))</f>
        <v/>
      </c>
      <c r="E42" s="7">
        <f>IF($A42="","",IFERROR(VLOOKUP($A42,'Inmuebles'!$A$2:$AL$101,14,FALSE),0))</f>
        <v/>
      </c>
      <c r="F42" s="8">
        <f>IF($A42="","",IFERROR(VLOOKUP($A42,'Inmuebles'!$A$2:$AL$101,26,FALSE),0))</f>
        <v/>
      </c>
      <c r="G42" s="8">
        <f>IF($A42="","",IFERROR(VLOOKUP($A42,'Inmuebles'!$A$2:$AL$101,27,FALSE),0))</f>
        <v/>
      </c>
      <c r="H42" s="7">
        <f>IF($A42="","",IFERROR(VLOOKUP($A42,'Inmuebles'!$A$2:$AL$101,34,FALSE),0))</f>
        <v/>
      </c>
      <c r="I42" s="9">
        <f>IF($A42="","",IFERROR(VLOOKUP($A42,'Inmuebles'!$A$2:$AL$101,37,FALSE),""))</f>
        <v/>
      </c>
    </row>
    <row r="43">
      <c r="A43" s="12">
        <f>IF('Inmuebles'!$A$29="","",'Inmuebles'!$A$29)</f>
        <v/>
      </c>
      <c r="B43" s="19">
        <f>IF($A43="","",IFERROR(VLOOKUP($A43,'Inmuebles'!$A$2:$AL$101,2,FALSE),""))</f>
        <v/>
      </c>
      <c r="C43" s="19">
        <f>IF($A43="","",IFERROR(VLOOKUP($A43,'Inmuebles'!$A$2:$AL$101,3,FALSE),""))</f>
        <v/>
      </c>
      <c r="D43" s="10">
        <f>IF($A43="","",IFERROR(VLOOKUP($A43,'Inmuebles'!$A$2:$AL$101,13,FALSE),0))</f>
        <v/>
      </c>
      <c r="E43" s="10">
        <f>IF($A43="","",IFERROR(VLOOKUP($A43,'Inmuebles'!$A$2:$AL$101,14,FALSE),0))</f>
        <v/>
      </c>
      <c r="F43" s="11">
        <f>IF($A43="","",IFERROR(VLOOKUP($A43,'Inmuebles'!$A$2:$AL$101,26,FALSE),0))</f>
        <v/>
      </c>
      <c r="G43" s="11">
        <f>IF($A43="","",IFERROR(VLOOKUP($A43,'Inmuebles'!$A$2:$AL$101,27,FALSE),0))</f>
        <v/>
      </c>
      <c r="H43" s="10">
        <f>IF($A43="","",IFERROR(VLOOKUP($A43,'Inmuebles'!$A$2:$AL$101,34,FALSE),0))</f>
        <v/>
      </c>
      <c r="I43" s="12">
        <f>IF($A43="","",IFERROR(VLOOKUP($A43,'Inmuebles'!$A$2:$AL$101,37,FALSE),""))</f>
        <v/>
      </c>
    </row>
    <row r="44">
      <c r="A44" s="9">
        <f>IF('Inmuebles'!$A$30="","",'Inmuebles'!$A$30)</f>
        <v/>
      </c>
      <c r="B44" s="18">
        <f>IF($A44="","",IFERROR(VLOOKUP($A44,'Inmuebles'!$A$2:$AL$101,2,FALSE),""))</f>
        <v/>
      </c>
      <c r="C44" s="18">
        <f>IF($A44="","",IFERROR(VLOOKUP($A44,'Inmuebles'!$A$2:$AL$101,3,FALSE),""))</f>
        <v/>
      </c>
      <c r="D44" s="7">
        <f>IF($A44="","",IFERROR(VLOOKUP($A44,'Inmuebles'!$A$2:$AL$101,13,FALSE),0))</f>
        <v/>
      </c>
      <c r="E44" s="7">
        <f>IF($A44="","",IFERROR(VLOOKUP($A44,'Inmuebles'!$A$2:$AL$101,14,FALSE),0))</f>
        <v/>
      </c>
      <c r="F44" s="8">
        <f>IF($A44="","",IFERROR(VLOOKUP($A44,'Inmuebles'!$A$2:$AL$101,26,FALSE),0))</f>
        <v/>
      </c>
      <c r="G44" s="8">
        <f>IF($A44="","",IFERROR(VLOOKUP($A44,'Inmuebles'!$A$2:$AL$101,27,FALSE),0))</f>
        <v/>
      </c>
      <c r="H44" s="7">
        <f>IF($A44="","",IFERROR(VLOOKUP($A44,'Inmuebles'!$A$2:$AL$101,34,FALSE),0))</f>
        <v/>
      </c>
      <c r="I44" s="9">
        <f>IF($A44="","",IFERROR(VLOOKUP($A44,'Inmuebles'!$A$2:$AL$101,37,FALSE),""))</f>
        <v/>
      </c>
    </row>
    <row r="45">
      <c r="A45" s="12">
        <f>IF('Inmuebles'!$A$31="","",'Inmuebles'!$A$31)</f>
        <v/>
      </c>
      <c r="B45" s="19">
        <f>IF($A45="","",IFERROR(VLOOKUP($A45,'Inmuebles'!$A$2:$AL$101,2,FALSE),""))</f>
        <v/>
      </c>
      <c r="C45" s="19">
        <f>IF($A45="","",IFERROR(VLOOKUP($A45,'Inmuebles'!$A$2:$AL$101,3,FALSE),""))</f>
        <v/>
      </c>
      <c r="D45" s="10">
        <f>IF($A45="","",IFERROR(VLOOKUP($A45,'Inmuebles'!$A$2:$AL$101,13,FALSE),0))</f>
        <v/>
      </c>
      <c r="E45" s="10">
        <f>IF($A45="","",IFERROR(VLOOKUP($A45,'Inmuebles'!$A$2:$AL$101,14,FALSE),0))</f>
        <v/>
      </c>
      <c r="F45" s="11">
        <f>IF($A45="","",IFERROR(VLOOKUP($A45,'Inmuebles'!$A$2:$AL$101,26,FALSE),0))</f>
        <v/>
      </c>
      <c r="G45" s="11">
        <f>IF($A45="","",IFERROR(VLOOKUP($A45,'Inmuebles'!$A$2:$AL$101,27,FALSE),0))</f>
        <v/>
      </c>
      <c r="H45" s="10">
        <f>IF($A45="","",IFERROR(VLOOKUP($A45,'Inmuebles'!$A$2:$AL$101,34,FALSE),0))</f>
        <v/>
      </c>
      <c r="I45" s="12">
        <f>IF($A45="","",IFERROR(VLOOKUP($A45,'Inmuebles'!$A$2:$AL$101,37,FALSE),""))</f>
        <v/>
      </c>
    </row>
    <row r="46">
      <c r="A46" s="9">
        <f>IF('Inmuebles'!$A$32="","",'Inmuebles'!$A$32)</f>
        <v/>
      </c>
      <c r="B46" s="18">
        <f>IF($A46="","",IFERROR(VLOOKUP($A46,'Inmuebles'!$A$2:$AL$101,2,FALSE),""))</f>
        <v/>
      </c>
      <c r="C46" s="18">
        <f>IF($A46="","",IFERROR(VLOOKUP($A46,'Inmuebles'!$A$2:$AL$101,3,FALSE),""))</f>
        <v/>
      </c>
      <c r="D46" s="7">
        <f>IF($A46="","",IFERROR(VLOOKUP($A46,'Inmuebles'!$A$2:$AL$101,13,FALSE),0))</f>
        <v/>
      </c>
      <c r="E46" s="7">
        <f>IF($A46="","",IFERROR(VLOOKUP($A46,'Inmuebles'!$A$2:$AL$101,14,FALSE),0))</f>
        <v/>
      </c>
      <c r="F46" s="8">
        <f>IF($A46="","",IFERROR(VLOOKUP($A46,'Inmuebles'!$A$2:$AL$101,26,FALSE),0))</f>
        <v/>
      </c>
      <c r="G46" s="8">
        <f>IF($A46="","",IFERROR(VLOOKUP($A46,'Inmuebles'!$A$2:$AL$101,27,FALSE),0))</f>
        <v/>
      </c>
      <c r="H46" s="7">
        <f>IF($A46="","",IFERROR(VLOOKUP($A46,'Inmuebles'!$A$2:$AL$101,34,FALSE),0))</f>
        <v/>
      </c>
      <c r="I46" s="9">
        <f>IF($A46="","",IFERROR(VLOOKUP($A46,'Inmuebles'!$A$2:$AL$101,37,FALSE),""))</f>
        <v/>
      </c>
    </row>
    <row r="47">
      <c r="A47" s="12">
        <f>IF('Inmuebles'!$A$33="","",'Inmuebles'!$A$33)</f>
        <v/>
      </c>
      <c r="B47" s="19">
        <f>IF($A47="","",IFERROR(VLOOKUP($A47,'Inmuebles'!$A$2:$AL$101,2,FALSE),""))</f>
        <v/>
      </c>
      <c r="C47" s="19">
        <f>IF($A47="","",IFERROR(VLOOKUP($A47,'Inmuebles'!$A$2:$AL$101,3,FALSE),""))</f>
        <v/>
      </c>
      <c r="D47" s="10">
        <f>IF($A47="","",IFERROR(VLOOKUP($A47,'Inmuebles'!$A$2:$AL$101,13,FALSE),0))</f>
        <v/>
      </c>
      <c r="E47" s="10">
        <f>IF($A47="","",IFERROR(VLOOKUP($A47,'Inmuebles'!$A$2:$AL$101,14,FALSE),0))</f>
        <v/>
      </c>
      <c r="F47" s="11">
        <f>IF($A47="","",IFERROR(VLOOKUP($A47,'Inmuebles'!$A$2:$AL$101,26,FALSE),0))</f>
        <v/>
      </c>
      <c r="G47" s="11">
        <f>IF($A47="","",IFERROR(VLOOKUP($A47,'Inmuebles'!$A$2:$AL$101,27,FALSE),0))</f>
        <v/>
      </c>
      <c r="H47" s="10">
        <f>IF($A47="","",IFERROR(VLOOKUP($A47,'Inmuebles'!$A$2:$AL$101,34,FALSE),0))</f>
        <v/>
      </c>
      <c r="I47" s="12">
        <f>IF($A47="","",IFERROR(VLOOKUP($A47,'Inmuebles'!$A$2:$AL$101,37,FALSE),""))</f>
        <v/>
      </c>
    </row>
    <row r="48">
      <c r="A48" s="9">
        <f>IF('Inmuebles'!$A$34="","",'Inmuebles'!$A$34)</f>
        <v/>
      </c>
      <c r="B48" s="18">
        <f>IF($A48="","",IFERROR(VLOOKUP($A48,'Inmuebles'!$A$2:$AL$101,2,FALSE),""))</f>
        <v/>
      </c>
      <c r="C48" s="18">
        <f>IF($A48="","",IFERROR(VLOOKUP($A48,'Inmuebles'!$A$2:$AL$101,3,FALSE),""))</f>
        <v/>
      </c>
      <c r="D48" s="7">
        <f>IF($A48="","",IFERROR(VLOOKUP($A48,'Inmuebles'!$A$2:$AL$101,13,FALSE),0))</f>
        <v/>
      </c>
      <c r="E48" s="7">
        <f>IF($A48="","",IFERROR(VLOOKUP($A48,'Inmuebles'!$A$2:$AL$101,14,FALSE),0))</f>
        <v/>
      </c>
      <c r="F48" s="8">
        <f>IF($A48="","",IFERROR(VLOOKUP($A48,'Inmuebles'!$A$2:$AL$101,26,FALSE),0))</f>
        <v/>
      </c>
      <c r="G48" s="8">
        <f>IF($A48="","",IFERROR(VLOOKUP($A48,'Inmuebles'!$A$2:$AL$101,27,FALSE),0))</f>
        <v/>
      </c>
      <c r="H48" s="7">
        <f>IF($A48="","",IFERROR(VLOOKUP($A48,'Inmuebles'!$A$2:$AL$101,34,FALSE),0))</f>
        <v/>
      </c>
      <c r="I48" s="9">
        <f>IF($A48="","",IFERROR(VLOOKUP($A48,'Inmuebles'!$A$2:$AL$101,37,FALSE),""))</f>
        <v/>
      </c>
    </row>
    <row r="49">
      <c r="A49" s="12">
        <f>IF('Inmuebles'!$A$35="","",'Inmuebles'!$A$35)</f>
        <v/>
      </c>
      <c r="B49" s="19">
        <f>IF($A49="","",IFERROR(VLOOKUP($A49,'Inmuebles'!$A$2:$AL$101,2,FALSE),""))</f>
        <v/>
      </c>
      <c r="C49" s="19">
        <f>IF($A49="","",IFERROR(VLOOKUP($A49,'Inmuebles'!$A$2:$AL$101,3,FALSE),""))</f>
        <v/>
      </c>
      <c r="D49" s="10">
        <f>IF($A49="","",IFERROR(VLOOKUP($A49,'Inmuebles'!$A$2:$AL$101,13,FALSE),0))</f>
        <v/>
      </c>
      <c r="E49" s="10">
        <f>IF($A49="","",IFERROR(VLOOKUP($A49,'Inmuebles'!$A$2:$AL$101,14,FALSE),0))</f>
        <v/>
      </c>
      <c r="F49" s="11">
        <f>IF($A49="","",IFERROR(VLOOKUP($A49,'Inmuebles'!$A$2:$AL$101,26,FALSE),0))</f>
        <v/>
      </c>
      <c r="G49" s="11">
        <f>IF($A49="","",IFERROR(VLOOKUP($A49,'Inmuebles'!$A$2:$AL$101,27,FALSE),0))</f>
        <v/>
      </c>
      <c r="H49" s="10">
        <f>IF($A49="","",IFERROR(VLOOKUP($A49,'Inmuebles'!$A$2:$AL$101,34,FALSE),0))</f>
        <v/>
      </c>
      <c r="I49" s="12">
        <f>IF($A49="","",IFERROR(VLOOKUP($A49,'Inmuebles'!$A$2:$AL$101,37,FALSE),""))</f>
        <v/>
      </c>
    </row>
    <row r="50">
      <c r="A50" s="9">
        <f>IF('Inmuebles'!$A$36="","",'Inmuebles'!$A$36)</f>
        <v/>
      </c>
      <c r="B50" s="18">
        <f>IF($A50="","",IFERROR(VLOOKUP($A50,'Inmuebles'!$A$2:$AL$101,2,FALSE),""))</f>
        <v/>
      </c>
      <c r="C50" s="18">
        <f>IF($A50="","",IFERROR(VLOOKUP($A50,'Inmuebles'!$A$2:$AL$101,3,FALSE),""))</f>
        <v/>
      </c>
      <c r="D50" s="7">
        <f>IF($A50="","",IFERROR(VLOOKUP($A50,'Inmuebles'!$A$2:$AL$101,13,FALSE),0))</f>
        <v/>
      </c>
      <c r="E50" s="7">
        <f>IF($A50="","",IFERROR(VLOOKUP($A50,'Inmuebles'!$A$2:$AL$101,14,FALSE),0))</f>
        <v/>
      </c>
      <c r="F50" s="8">
        <f>IF($A50="","",IFERROR(VLOOKUP($A50,'Inmuebles'!$A$2:$AL$101,26,FALSE),0))</f>
        <v/>
      </c>
      <c r="G50" s="8">
        <f>IF($A50="","",IFERROR(VLOOKUP($A50,'Inmuebles'!$A$2:$AL$101,27,FALSE),0))</f>
        <v/>
      </c>
      <c r="H50" s="7">
        <f>IF($A50="","",IFERROR(VLOOKUP($A50,'Inmuebles'!$A$2:$AL$101,34,FALSE),0))</f>
        <v/>
      </c>
      <c r="I50" s="9">
        <f>IF($A50="","",IFERROR(VLOOKUP($A50,'Inmuebles'!$A$2:$AL$101,37,FALSE),""))</f>
        <v/>
      </c>
    </row>
    <row r="51">
      <c r="A51" s="12">
        <f>IF('Inmuebles'!$A$37="","",'Inmuebles'!$A$37)</f>
        <v/>
      </c>
      <c r="B51" s="19">
        <f>IF($A51="","",IFERROR(VLOOKUP($A51,'Inmuebles'!$A$2:$AL$101,2,FALSE),""))</f>
        <v/>
      </c>
      <c r="C51" s="19">
        <f>IF($A51="","",IFERROR(VLOOKUP($A51,'Inmuebles'!$A$2:$AL$101,3,FALSE),""))</f>
        <v/>
      </c>
      <c r="D51" s="10">
        <f>IF($A51="","",IFERROR(VLOOKUP($A51,'Inmuebles'!$A$2:$AL$101,13,FALSE),0))</f>
        <v/>
      </c>
      <c r="E51" s="10">
        <f>IF($A51="","",IFERROR(VLOOKUP($A51,'Inmuebles'!$A$2:$AL$101,14,FALSE),0))</f>
        <v/>
      </c>
      <c r="F51" s="11">
        <f>IF($A51="","",IFERROR(VLOOKUP($A51,'Inmuebles'!$A$2:$AL$101,26,FALSE),0))</f>
        <v/>
      </c>
      <c r="G51" s="11">
        <f>IF($A51="","",IFERROR(VLOOKUP($A51,'Inmuebles'!$A$2:$AL$101,27,FALSE),0))</f>
        <v/>
      </c>
      <c r="H51" s="10">
        <f>IF($A51="","",IFERROR(VLOOKUP($A51,'Inmuebles'!$A$2:$AL$101,34,FALSE),0))</f>
        <v/>
      </c>
      <c r="I51" s="12">
        <f>IF($A51="","",IFERROR(VLOOKUP($A51,'Inmuebles'!$A$2:$AL$101,37,FALSE),""))</f>
        <v/>
      </c>
    </row>
    <row r="52">
      <c r="A52" s="9">
        <f>IF('Inmuebles'!$A$38="","",'Inmuebles'!$A$38)</f>
        <v/>
      </c>
      <c r="B52" s="18">
        <f>IF($A52="","",IFERROR(VLOOKUP($A52,'Inmuebles'!$A$2:$AL$101,2,FALSE),""))</f>
        <v/>
      </c>
      <c r="C52" s="18">
        <f>IF($A52="","",IFERROR(VLOOKUP($A52,'Inmuebles'!$A$2:$AL$101,3,FALSE),""))</f>
        <v/>
      </c>
      <c r="D52" s="7">
        <f>IF($A52="","",IFERROR(VLOOKUP($A52,'Inmuebles'!$A$2:$AL$101,13,FALSE),0))</f>
        <v/>
      </c>
      <c r="E52" s="7">
        <f>IF($A52="","",IFERROR(VLOOKUP($A52,'Inmuebles'!$A$2:$AL$101,14,FALSE),0))</f>
        <v/>
      </c>
      <c r="F52" s="8">
        <f>IF($A52="","",IFERROR(VLOOKUP($A52,'Inmuebles'!$A$2:$AL$101,26,FALSE),0))</f>
        <v/>
      </c>
      <c r="G52" s="8">
        <f>IF($A52="","",IFERROR(VLOOKUP($A52,'Inmuebles'!$A$2:$AL$101,27,FALSE),0))</f>
        <v/>
      </c>
      <c r="H52" s="7">
        <f>IF($A52="","",IFERROR(VLOOKUP($A52,'Inmuebles'!$A$2:$AL$101,34,FALSE),0))</f>
        <v/>
      </c>
      <c r="I52" s="9">
        <f>IF($A52="","",IFERROR(VLOOKUP($A52,'Inmuebles'!$A$2:$AL$101,37,FALSE),""))</f>
        <v/>
      </c>
    </row>
    <row r="53">
      <c r="A53" s="12">
        <f>IF('Inmuebles'!$A$39="","",'Inmuebles'!$A$39)</f>
        <v/>
      </c>
      <c r="B53" s="19">
        <f>IF($A53="","",IFERROR(VLOOKUP($A53,'Inmuebles'!$A$2:$AL$101,2,FALSE),""))</f>
        <v/>
      </c>
      <c r="C53" s="19">
        <f>IF($A53="","",IFERROR(VLOOKUP($A53,'Inmuebles'!$A$2:$AL$101,3,FALSE),""))</f>
        <v/>
      </c>
      <c r="D53" s="10">
        <f>IF($A53="","",IFERROR(VLOOKUP($A53,'Inmuebles'!$A$2:$AL$101,13,FALSE),0))</f>
        <v/>
      </c>
      <c r="E53" s="10">
        <f>IF($A53="","",IFERROR(VLOOKUP($A53,'Inmuebles'!$A$2:$AL$101,14,FALSE),0))</f>
        <v/>
      </c>
      <c r="F53" s="11">
        <f>IF($A53="","",IFERROR(VLOOKUP($A53,'Inmuebles'!$A$2:$AL$101,26,FALSE),0))</f>
        <v/>
      </c>
      <c r="G53" s="11">
        <f>IF($A53="","",IFERROR(VLOOKUP($A53,'Inmuebles'!$A$2:$AL$101,27,FALSE),0))</f>
        <v/>
      </c>
      <c r="H53" s="10">
        <f>IF($A53="","",IFERROR(VLOOKUP($A53,'Inmuebles'!$A$2:$AL$101,34,FALSE),0))</f>
        <v/>
      </c>
      <c r="I53" s="12">
        <f>IF($A53="","",IFERROR(VLOOKUP($A53,'Inmuebles'!$A$2:$AL$101,37,FALSE),""))</f>
        <v/>
      </c>
    </row>
    <row r="54">
      <c r="A54" s="9">
        <f>IF('Inmuebles'!$A$40="","",'Inmuebles'!$A$40)</f>
        <v/>
      </c>
      <c r="B54" s="18">
        <f>IF($A54="","",IFERROR(VLOOKUP($A54,'Inmuebles'!$A$2:$AL$101,2,FALSE),""))</f>
        <v/>
      </c>
      <c r="C54" s="18">
        <f>IF($A54="","",IFERROR(VLOOKUP($A54,'Inmuebles'!$A$2:$AL$101,3,FALSE),""))</f>
        <v/>
      </c>
      <c r="D54" s="7">
        <f>IF($A54="","",IFERROR(VLOOKUP($A54,'Inmuebles'!$A$2:$AL$101,13,FALSE),0))</f>
        <v/>
      </c>
      <c r="E54" s="7">
        <f>IF($A54="","",IFERROR(VLOOKUP($A54,'Inmuebles'!$A$2:$AL$101,14,FALSE),0))</f>
        <v/>
      </c>
      <c r="F54" s="8">
        <f>IF($A54="","",IFERROR(VLOOKUP($A54,'Inmuebles'!$A$2:$AL$101,26,FALSE),0))</f>
        <v/>
      </c>
      <c r="G54" s="8">
        <f>IF($A54="","",IFERROR(VLOOKUP($A54,'Inmuebles'!$A$2:$AL$101,27,FALSE),0))</f>
        <v/>
      </c>
      <c r="H54" s="7">
        <f>IF($A54="","",IFERROR(VLOOKUP($A54,'Inmuebles'!$A$2:$AL$101,34,FALSE),0))</f>
        <v/>
      </c>
      <c r="I54" s="9">
        <f>IF($A54="","",IFERROR(VLOOKUP($A54,'Inmuebles'!$A$2:$AL$101,37,FALSE),""))</f>
        <v/>
      </c>
    </row>
    <row r="55">
      <c r="A55" s="12">
        <f>IF('Inmuebles'!$A$41="","",'Inmuebles'!$A$41)</f>
        <v/>
      </c>
      <c r="B55" s="19">
        <f>IF($A55="","",IFERROR(VLOOKUP($A55,'Inmuebles'!$A$2:$AL$101,2,FALSE),""))</f>
        <v/>
      </c>
      <c r="C55" s="19">
        <f>IF($A55="","",IFERROR(VLOOKUP($A55,'Inmuebles'!$A$2:$AL$101,3,FALSE),""))</f>
        <v/>
      </c>
      <c r="D55" s="10">
        <f>IF($A55="","",IFERROR(VLOOKUP($A55,'Inmuebles'!$A$2:$AL$101,13,FALSE),0))</f>
        <v/>
      </c>
      <c r="E55" s="10">
        <f>IF($A55="","",IFERROR(VLOOKUP($A55,'Inmuebles'!$A$2:$AL$101,14,FALSE),0))</f>
        <v/>
      </c>
      <c r="F55" s="11">
        <f>IF($A55="","",IFERROR(VLOOKUP($A55,'Inmuebles'!$A$2:$AL$101,26,FALSE),0))</f>
        <v/>
      </c>
      <c r="G55" s="11">
        <f>IF($A55="","",IFERROR(VLOOKUP($A55,'Inmuebles'!$A$2:$AL$101,27,FALSE),0))</f>
        <v/>
      </c>
      <c r="H55" s="10">
        <f>IF($A55="","",IFERROR(VLOOKUP($A55,'Inmuebles'!$A$2:$AL$101,34,FALSE),0))</f>
        <v/>
      </c>
      <c r="I55" s="12">
        <f>IF($A55="","",IFERROR(VLOOKUP($A55,'Inmuebles'!$A$2:$AL$101,37,FALSE),""))</f>
        <v/>
      </c>
    </row>
    <row r="56">
      <c r="A56" s="9">
        <f>IF('Inmuebles'!$A$42="","",'Inmuebles'!$A$42)</f>
        <v/>
      </c>
      <c r="B56" s="18">
        <f>IF($A56="","",IFERROR(VLOOKUP($A56,'Inmuebles'!$A$2:$AL$101,2,FALSE),""))</f>
        <v/>
      </c>
      <c r="C56" s="18">
        <f>IF($A56="","",IFERROR(VLOOKUP($A56,'Inmuebles'!$A$2:$AL$101,3,FALSE),""))</f>
        <v/>
      </c>
      <c r="D56" s="7">
        <f>IF($A56="","",IFERROR(VLOOKUP($A56,'Inmuebles'!$A$2:$AL$101,13,FALSE),0))</f>
        <v/>
      </c>
      <c r="E56" s="7">
        <f>IF($A56="","",IFERROR(VLOOKUP($A56,'Inmuebles'!$A$2:$AL$101,14,FALSE),0))</f>
        <v/>
      </c>
      <c r="F56" s="8">
        <f>IF($A56="","",IFERROR(VLOOKUP($A56,'Inmuebles'!$A$2:$AL$101,26,FALSE),0))</f>
        <v/>
      </c>
      <c r="G56" s="8">
        <f>IF($A56="","",IFERROR(VLOOKUP($A56,'Inmuebles'!$A$2:$AL$101,27,FALSE),0))</f>
        <v/>
      </c>
      <c r="H56" s="7">
        <f>IF($A56="","",IFERROR(VLOOKUP($A56,'Inmuebles'!$A$2:$AL$101,34,FALSE),0))</f>
        <v/>
      </c>
      <c r="I56" s="9">
        <f>IF($A56="","",IFERROR(VLOOKUP($A56,'Inmuebles'!$A$2:$AL$101,37,FALSE),""))</f>
        <v/>
      </c>
    </row>
    <row r="57">
      <c r="A57" s="12">
        <f>IF('Inmuebles'!$A$43="","",'Inmuebles'!$A$43)</f>
        <v/>
      </c>
      <c r="B57" s="19">
        <f>IF($A57="","",IFERROR(VLOOKUP($A57,'Inmuebles'!$A$2:$AL$101,2,FALSE),""))</f>
        <v/>
      </c>
      <c r="C57" s="19">
        <f>IF($A57="","",IFERROR(VLOOKUP($A57,'Inmuebles'!$A$2:$AL$101,3,FALSE),""))</f>
        <v/>
      </c>
      <c r="D57" s="10">
        <f>IF($A57="","",IFERROR(VLOOKUP($A57,'Inmuebles'!$A$2:$AL$101,13,FALSE),0))</f>
        <v/>
      </c>
      <c r="E57" s="10">
        <f>IF($A57="","",IFERROR(VLOOKUP($A57,'Inmuebles'!$A$2:$AL$101,14,FALSE),0))</f>
        <v/>
      </c>
      <c r="F57" s="11">
        <f>IF($A57="","",IFERROR(VLOOKUP($A57,'Inmuebles'!$A$2:$AL$101,26,FALSE),0))</f>
        <v/>
      </c>
      <c r="G57" s="11">
        <f>IF($A57="","",IFERROR(VLOOKUP($A57,'Inmuebles'!$A$2:$AL$101,27,FALSE),0))</f>
        <v/>
      </c>
      <c r="H57" s="10">
        <f>IF($A57="","",IFERROR(VLOOKUP($A57,'Inmuebles'!$A$2:$AL$101,34,FALSE),0))</f>
        <v/>
      </c>
      <c r="I57" s="12">
        <f>IF($A57="","",IFERROR(VLOOKUP($A57,'Inmuebles'!$A$2:$AL$101,37,FALSE),""))</f>
        <v/>
      </c>
    </row>
    <row r="58">
      <c r="A58" s="9">
        <f>IF('Inmuebles'!$A$44="","",'Inmuebles'!$A$44)</f>
        <v/>
      </c>
      <c r="B58" s="18">
        <f>IF($A58="","",IFERROR(VLOOKUP($A58,'Inmuebles'!$A$2:$AL$101,2,FALSE),""))</f>
        <v/>
      </c>
      <c r="C58" s="18">
        <f>IF($A58="","",IFERROR(VLOOKUP($A58,'Inmuebles'!$A$2:$AL$101,3,FALSE),""))</f>
        <v/>
      </c>
      <c r="D58" s="7">
        <f>IF($A58="","",IFERROR(VLOOKUP($A58,'Inmuebles'!$A$2:$AL$101,13,FALSE),0))</f>
        <v/>
      </c>
      <c r="E58" s="7">
        <f>IF($A58="","",IFERROR(VLOOKUP($A58,'Inmuebles'!$A$2:$AL$101,14,FALSE),0))</f>
        <v/>
      </c>
      <c r="F58" s="8">
        <f>IF($A58="","",IFERROR(VLOOKUP($A58,'Inmuebles'!$A$2:$AL$101,26,FALSE),0))</f>
        <v/>
      </c>
      <c r="G58" s="8">
        <f>IF($A58="","",IFERROR(VLOOKUP($A58,'Inmuebles'!$A$2:$AL$101,27,FALSE),0))</f>
        <v/>
      </c>
      <c r="H58" s="7">
        <f>IF($A58="","",IFERROR(VLOOKUP($A58,'Inmuebles'!$A$2:$AL$101,34,FALSE),0))</f>
        <v/>
      </c>
      <c r="I58" s="9">
        <f>IF($A58="","",IFERROR(VLOOKUP($A58,'Inmuebles'!$A$2:$AL$101,37,FALSE),""))</f>
        <v/>
      </c>
    </row>
    <row r="59">
      <c r="A59" s="12">
        <f>IF('Inmuebles'!$A$45="","",'Inmuebles'!$A$45)</f>
        <v/>
      </c>
      <c r="B59" s="19">
        <f>IF($A59="","",IFERROR(VLOOKUP($A59,'Inmuebles'!$A$2:$AL$101,2,FALSE),""))</f>
        <v/>
      </c>
      <c r="C59" s="19">
        <f>IF($A59="","",IFERROR(VLOOKUP($A59,'Inmuebles'!$A$2:$AL$101,3,FALSE),""))</f>
        <v/>
      </c>
      <c r="D59" s="10">
        <f>IF($A59="","",IFERROR(VLOOKUP($A59,'Inmuebles'!$A$2:$AL$101,13,FALSE),0))</f>
        <v/>
      </c>
      <c r="E59" s="10">
        <f>IF($A59="","",IFERROR(VLOOKUP($A59,'Inmuebles'!$A$2:$AL$101,14,FALSE),0))</f>
        <v/>
      </c>
      <c r="F59" s="11">
        <f>IF($A59="","",IFERROR(VLOOKUP($A59,'Inmuebles'!$A$2:$AL$101,26,FALSE),0))</f>
        <v/>
      </c>
      <c r="G59" s="11">
        <f>IF($A59="","",IFERROR(VLOOKUP($A59,'Inmuebles'!$A$2:$AL$101,27,FALSE),0))</f>
        <v/>
      </c>
      <c r="H59" s="10">
        <f>IF($A59="","",IFERROR(VLOOKUP($A59,'Inmuebles'!$A$2:$AL$101,34,FALSE),0))</f>
        <v/>
      </c>
      <c r="I59" s="12">
        <f>IF($A59="","",IFERROR(VLOOKUP($A59,'Inmuebles'!$A$2:$AL$101,37,FALSE),""))</f>
        <v/>
      </c>
    </row>
    <row r="60">
      <c r="A60" s="9">
        <f>IF('Inmuebles'!$A$46="","",'Inmuebles'!$A$46)</f>
        <v/>
      </c>
      <c r="B60" s="18">
        <f>IF($A60="","",IFERROR(VLOOKUP($A60,'Inmuebles'!$A$2:$AL$101,2,FALSE),""))</f>
        <v/>
      </c>
      <c r="C60" s="18">
        <f>IF($A60="","",IFERROR(VLOOKUP($A60,'Inmuebles'!$A$2:$AL$101,3,FALSE),""))</f>
        <v/>
      </c>
      <c r="D60" s="7">
        <f>IF($A60="","",IFERROR(VLOOKUP($A60,'Inmuebles'!$A$2:$AL$101,13,FALSE),0))</f>
        <v/>
      </c>
      <c r="E60" s="7">
        <f>IF($A60="","",IFERROR(VLOOKUP($A60,'Inmuebles'!$A$2:$AL$101,14,FALSE),0))</f>
        <v/>
      </c>
      <c r="F60" s="8">
        <f>IF($A60="","",IFERROR(VLOOKUP($A60,'Inmuebles'!$A$2:$AL$101,26,FALSE),0))</f>
        <v/>
      </c>
      <c r="G60" s="8">
        <f>IF($A60="","",IFERROR(VLOOKUP($A60,'Inmuebles'!$A$2:$AL$101,27,FALSE),0))</f>
        <v/>
      </c>
      <c r="H60" s="7">
        <f>IF($A60="","",IFERROR(VLOOKUP($A60,'Inmuebles'!$A$2:$AL$101,34,FALSE),0))</f>
        <v/>
      </c>
      <c r="I60" s="9">
        <f>IF($A60="","",IFERROR(VLOOKUP($A60,'Inmuebles'!$A$2:$AL$101,37,FALSE),""))</f>
        <v/>
      </c>
    </row>
    <row r="61">
      <c r="A61" s="12">
        <f>IF('Inmuebles'!$A$47="","",'Inmuebles'!$A$47)</f>
        <v/>
      </c>
      <c r="B61" s="19">
        <f>IF($A61="","",IFERROR(VLOOKUP($A61,'Inmuebles'!$A$2:$AL$101,2,FALSE),""))</f>
        <v/>
      </c>
      <c r="C61" s="19">
        <f>IF($A61="","",IFERROR(VLOOKUP($A61,'Inmuebles'!$A$2:$AL$101,3,FALSE),""))</f>
        <v/>
      </c>
      <c r="D61" s="10">
        <f>IF($A61="","",IFERROR(VLOOKUP($A61,'Inmuebles'!$A$2:$AL$101,13,FALSE),0))</f>
        <v/>
      </c>
      <c r="E61" s="10">
        <f>IF($A61="","",IFERROR(VLOOKUP($A61,'Inmuebles'!$A$2:$AL$101,14,FALSE),0))</f>
        <v/>
      </c>
      <c r="F61" s="11">
        <f>IF($A61="","",IFERROR(VLOOKUP($A61,'Inmuebles'!$A$2:$AL$101,26,FALSE),0))</f>
        <v/>
      </c>
      <c r="G61" s="11">
        <f>IF($A61="","",IFERROR(VLOOKUP($A61,'Inmuebles'!$A$2:$AL$101,27,FALSE),0))</f>
        <v/>
      </c>
      <c r="H61" s="10">
        <f>IF($A61="","",IFERROR(VLOOKUP($A61,'Inmuebles'!$A$2:$AL$101,34,FALSE),0))</f>
        <v/>
      </c>
      <c r="I61" s="12">
        <f>IF($A61="","",IFERROR(VLOOKUP($A61,'Inmuebles'!$A$2:$AL$101,37,FALSE),""))</f>
        <v/>
      </c>
    </row>
    <row r="62">
      <c r="A62" s="9">
        <f>IF('Inmuebles'!$A$48="","",'Inmuebles'!$A$48)</f>
        <v/>
      </c>
      <c r="B62" s="18">
        <f>IF($A62="","",IFERROR(VLOOKUP($A62,'Inmuebles'!$A$2:$AL$101,2,FALSE),""))</f>
        <v/>
      </c>
      <c r="C62" s="18">
        <f>IF($A62="","",IFERROR(VLOOKUP($A62,'Inmuebles'!$A$2:$AL$101,3,FALSE),""))</f>
        <v/>
      </c>
      <c r="D62" s="7">
        <f>IF($A62="","",IFERROR(VLOOKUP($A62,'Inmuebles'!$A$2:$AL$101,13,FALSE),0))</f>
        <v/>
      </c>
      <c r="E62" s="7">
        <f>IF($A62="","",IFERROR(VLOOKUP($A62,'Inmuebles'!$A$2:$AL$101,14,FALSE),0))</f>
        <v/>
      </c>
      <c r="F62" s="8">
        <f>IF($A62="","",IFERROR(VLOOKUP($A62,'Inmuebles'!$A$2:$AL$101,26,FALSE),0))</f>
        <v/>
      </c>
      <c r="G62" s="8">
        <f>IF($A62="","",IFERROR(VLOOKUP($A62,'Inmuebles'!$A$2:$AL$101,27,FALSE),0))</f>
        <v/>
      </c>
      <c r="H62" s="7">
        <f>IF($A62="","",IFERROR(VLOOKUP($A62,'Inmuebles'!$A$2:$AL$101,34,FALSE),0))</f>
        <v/>
      </c>
      <c r="I62" s="9">
        <f>IF($A62="","",IFERROR(VLOOKUP($A62,'Inmuebles'!$A$2:$AL$101,37,FALSE),""))</f>
        <v/>
      </c>
    </row>
    <row r="63">
      <c r="A63" s="12">
        <f>IF('Inmuebles'!$A$49="","",'Inmuebles'!$A$49)</f>
        <v/>
      </c>
      <c r="B63" s="19">
        <f>IF($A63="","",IFERROR(VLOOKUP($A63,'Inmuebles'!$A$2:$AL$101,2,FALSE),""))</f>
        <v/>
      </c>
      <c r="C63" s="19">
        <f>IF($A63="","",IFERROR(VLOOKUP($A63,'Inmuebles'!$A$2:$AL$101,3,FALSE),""))</f>
        <v/>
      </c>
      <c r="D63" s="10">
        <f>IF($A63="","",IFERROR(VLOOKUP($A63,'Inmuebles'!$A$2:$AL$101,13,FALSE),0))</f>
        <v/>
      </c>
      <c r="E63" s="10">
        <f>IF($A63="","",IFERROR(VLOOKUP($A63,'Inmuebles'!$A$2:$AL$101,14,FALSE),0))</f>
        <v/>
      </c>
      <c r="F63" s="11">
        <f>IF($A63="","",IFERROR(VLOOKUP($A63,'Inmuebles'!$A$2:$AL$101,26,FALSE),0))</f>
        <v/>
      </c>
      <c r="G63" s="11">
        <f>IF($A63="","",IFERROR(VLOOKUP($A63,'Inmuebles'!$A$2:$AL$101,27,FALSE),0))</f>
        <v/>
      </c>
      <c r="H63" s="10">
        <f>IF($A63="","",IFERROR(VLOOKUP($A63,'Inmuebles'!$A$2:$AL$101,34,FALSE),0))</f>
        <v/>
      </c>
      <c r="I63" s="12">
        <f>IF($A63="","",IFERROR(VLOOKUP($A63,'Inmuebles'!$A$2:$AL$101,37,FALSE),""))</f>
        <v/>
      </c>
    </row>
    <row r="64">
      <c r="A64" s="9">
        <f>IF('Inmuebles'!$A$50="","",'Inmuebles'!$A$50)</f>
        <v/>
      </c>
      <c r="B64" s="18">
        <f>IF($A64="","",IFERROR(VLOOKUP($A64,'Inmuebles'!$A$2:$AL$101,2,FALSE),""))</f>
        <v/>
      </c>
      <c r="C64" s="18">
        <f>IF($A64="","",IFERROR(VLOOKUP($A64,'Inmuebles'!$A$2:$AL$101,3,FALSE),""))</f>
        <v/>
      </c>
      <c r="D64" s="7">
        <f>IF($A64="","",IFERROR(VLOOKUP($A64,'Inmuebles'!$A$2:$AL$101,13,FALSE),0))</f>
        <v/>
      </c>
      <c r="E64" s="7">
        <f>IF($A64="","",IFERROR(VLOOKUP($A64,'Inmuebles'!$A$2:$AL$101,14,FALSE),0))</f>
        <v/>
      </c>
      <c r="F64" s="8">
        <f>IF($A64="","",IFERROR(VLOOKUP($A64,'Inmuebles'!$A$2:$AL$101,26,FALSE),0))</f>
        <v/>
      </c>
      <c r="G64" s="8">
        <f>IF($A64="","",IFERROR(VLOOKUP($A64,'Inmuebles'!$A$2:$AL$101,27,FALSE),0))</f>
        <v/>
      </c>
      <c r="H64" s="7">
        <f>IF($A64="","",IFERROR(VLOOKUP($A64,'Inmuebles'!$A$2:$AL$101,34,FALSE),0))</f>
        <v/>
      </c>
      <c r="I64" s="9">
        <f>IF($A64="","",IFERROR(VLOOKUP($A64,'Inmuebles'!$A$2:$AL$101,37,FALSE),""))</f>
        <v/>
      </c>
    </row>
    <row r="65">
      <c r="A65" s="12">
        <f>IF('Inmuebles'!$A$51="","",'Inmuebles'!$A$51)</f>
        <v/>
      </c>
      <c r="B65" s="19">
        <f>IF($A65="","",IFERROR(VLOOKUP($A65,'Inmuebles'!$A$2:$AL$101,2,FALSE),""))</f>
        <v/>
      </c>
      <c r="C65" s="19">
        <f>IF($A65="","",IFERROR(VLOOKUP($A65,'Inmuebles'!$A$2:$AL$101,3,FALSE),""))</f>
        <v/>
      </c>
      <c r="D65" s="10">
        <f>IF($A65="","",IFERROR(VLOOKUP($A65,'Inmuebles'!$A$2:$AL$101,13,FALSE),0))</f>
        <v/>
      </c>
      <c r="E65" s="10">
        <f>IF($A65="","",IFERROR(VLOOKUP($A65,'Inmuebles'!$A$2:$AL$101,14,FALSE),0))</f>
        <v/>
      </c>
      <c r="F65" s="11">
        <f>IF($A65="","",IFERROR(VLOOKUP($A65,'Inmuebles'!$A$2:$AL$101,26,FALSE),0))</f>
        <v/>
      </c>
      <c r="G65" s="11">
        <f>IF($A65="","",IFERROR(VLOOKUP($A65,'Inmuebles'!$A$2:$AL$101,27,FALSE),0))</f>
        <v/>
      </c>
      <c r="H65" s="10">
        <f>IF($A65="","",IFERROR(VLOOKUP($A65,'Inmuebles'!$A$2:$AL$101,34,FALSE),0))</f>
        <v/>
      </c>
      <c r="I65" s="12">
        <f>IF($A65="","",IFERROR(VLOOKUP($A65,'Inmuebles'!$A$2:$AL$101,37,FALSE),""))</f>
        <v/>
      </c>
    </row>
    <row r="66">
      <c r="A66" s="9">
        <f>IF('Inmuebles'!$A$52="","",'Inmuebles'!$A$52)</f>
        <v/>
      </c>
      <c r="B66" s="18">
        <f>IF($A66="","",IFERROR(VLOOKUP($A66,'Inmuebles'!$A$2:$AL$101,2,FALSE),""))</f>
        <v/>
      </c>
      <c r="C66" s="18">
        <f>IF($A66="","",IFERROR(VLOOKUP($A66,'Inmuebles'!$A$2:$AL$101,3,FALSE),""))</f>
        <v/>
      </c>
      <c r="D66" s="7">
        <f>IF($A66="","",IFERROR(VLOOKUP($A66,'Inmuebles'!$A$2:$AL$101,13,FALSE),0))</f>
        <v/>
      </c>
      <c r="E66" s="7">
        <f>IF($A66="","",IFERROR(VLOOKUP($A66,'Inmuebles'!$A$2:$AL$101,14,FALSE),0))</f>
        <v/>
      </c>
      <c r="F66" s="8">
        <f>IF($A66="","",IFERROR(VLOOKUP($A66,'Inmuebles'!$A$2:$AL$101,26,FALSE),0))</f>
        <v/>
      </c>
      <c r="G66" s="8">
        <f>IF($A66="","",IFERROR(VLOOKUP($A66,'Inmuebles'!$A$2:$AL$101,27,FALSE),0))</f>
        <v/>
      </c>
      <c r="H66" s="7">
        <f>IF($A66="","",IFERROR(VLOOKUP($A66,'Inmuebles'!$A$2:$AL$101,34,FALSE),0))</f>
        <v/>
      </c>
      <c r="I66" s="9">
        <f>IF($A66="","",IFERROR(VLOOKUP($A66,'Inmuebles'!$A$2:$AL$101,37,FALSE),""))</f>
        <v/>
      </c>
    </row>
    <row r="67">
      <c r="A67" s="12">
        <f>IF('Inmuebles'!$A$53="","",'Inmuebles'!$A$53)</f>
        <v/>
      </c>
      <c r="B67" s="19">
        <f>IF($A67="","",IFERROR(VLOOKUP($A67,'Inmuebles'!$A$2:$AL$101,2,FALSE),""))</f>
        <v/>
      </c>
      <c r="C67" s="19">
        <f>IF($A67="","",IFERROR(VLOOKUP($A67,'Inmuebles'!$A$2:$AL$101,3,FALSE),""))</f>
        <v/>
      </c>
      <c r="D67" s="10">
        <f>IF($A67="","",IFERROR(VLOOKUP($A67,'Inmuebles'!$A$2:$AL$101,13,FALSE),0))</f>
        <v/>
      </c>
      <c r="E67" s="10">
        <f>IF($A67="","",IFERROR(VLOOKUP($A67,'Inmuebles'!$A$2:$AL$101,14,FALSE),0))</f>
        <v/>
      </c>
      <c r="F67" s="11">
        <f>IF($A67="","",IFERROR(VLOOKUP($A67,'Inmuebles'!$A$2:$AL$101,26,FALSE),0))</f>
        <v/>
      </c>
      <c r="G67" s="11">
        <f>IF($A67="","",IFERROR(VLOOKUP($A67,'Inmuebles'!$A$2:$AL$101,27,FALSE),0))</f>
        <v/>
      </c>
      <c r="H67" s="10">
        <f>IF($A67="","",IFERROR(VLOOKUP($A67,'Inmuebles'!$A$2:$AL$101,34,FALSE),0))</f>
        <v/>
      </c>
      <c r="I67" s="12">
        <f>IF($A67="","",IFERROR(VLOOKUP($A67,'Inmuebles'!$A$2:$AL$101,37,FALSE),""))</f>
        <v/>
      </c>
    </row>
    <row r="68">
      <c r="A68" s="9">
        <f>IF('Inmuebles'!$A$54="","",'Inmuebles'!$A$54)</f>
        <v/>
      </c>
      <c r="B68" s="18">
        <f>IF($A68="","",IFERROR(VLOOKUP($A68,'Inmuebles'!$A$2:$AL$101,2,FALSE),""))</f>
        <v/>
      </c>
      <c r="C68" s="18">
        <f>IF($A68="","",IFERROR(VLOOKUP($A68,'Inmuebles'!$A$2:$AL$101,3,FALSE),""))</f>
        <v/>
      </c>
      <c r="D68" s="7">
        <f>IF($A68="","",IFERROR(VLOOKUP($A68,'Inmuebles'!$A$2:$AL$101,13,FALSE),0))</f>
        <v/>
      </c>
      <c r="E68" s="7">
        <f>IF($A68="","",IFERROR(VLOOKUP($A68,'Inmuebles'!$A$2:$AL$101,14,FALSE),0))</f>
        <v/>
      </c>
      <c r="F68" s="8">
        <f>IF($A68="","",IFERROR(VLOOKUP($A68,'Inmuebles'!$A$2:$AL$101,26,FALSE),0))</f>
        <v/>
      </c>
      <c r="G68" s="8">
        <f>IF($A68="","",IFERROR(VLOOKUP($A68,'Inmuebles'!$A$2:$AL$101,27,FALSE),0))</f>
        <v/>
      </c>
      <c r="H68" s="7">
        <f>IF($A68="","",IFERROR(VLOOKUP($A68,'Inmuebles'!$A$2:$AL$101,34,FALSE),0))</f>
        <v/>
      </c>
      <c r="I68" s="9">
        <f>IF($A68="","",IFERROR(VLOOKUP($A68,'Inmuebles'!$A$2:$AL$101,37,FALSE),""))</f>
        <v/>
      </c>
    </row>
    <row r="69">
      <c r="A69" s="12">
        <f>IF('Inmuebles'!$A$55="","",'Inmuebles'!$A$55)</f>
        <v/>
      </c>
      <c r="B69" s="19">
        <f>IF($A69="","",IFERROR(VLOOKUP($A69,'Inmuebles'!$A$2:$AL$101,2,FALSE),""))</f>
        <v/>
      </c>
      <c r="C69" s="19">
        <f>IF($A69="","",IFERROR(VLOOKUP($A69,'Inmuebles'!$A$2:$AL$101,3,FALSE),""))</f>
        <v/>
      </c>
      <c r="D69" s="10">
        <f>IF($A69="","",IFERROR(VLOOKUP($A69,'Inmuebles'!$A$2:$AL$101,13,FALSE),0))</f>
        <v/>
      </c>
      <c r="E69" s="10">
        <f>IF($A69="","",IFERROR(VLOOKUP($A69,'Inmuebles'!$A$2:$AL$101,14,FALSE),0))</f>
        <v/>
      </c>
      <c r="F69" s="11">
        <f>IF($A69="","",IFERROR(VLOOKUP($A69,'Inmuebles'!$A$2:$AL$101,26,FALSE),0))</f>
        <v/>
      </c>
      <c r="G69" s="11">
        <f>IF($A69="","",IFERROR(VLOOKUP($A69,'Inmuebles'!$A$2:$AL$101,27,FALSE),0))</f>
        <v/>
      </c>
      <c r="H69" s="10">
        <f>IF($A69="","",IFERROR(VLOOKUP($A69,'Inmuebles'!$A$2:$AL$101,34,FALSE),0))</f>
        <v/>
      </c>
      <c r="I69" s="12">
        <f>IF($A69="","",IFERROR(VLOOKUP($A69,'Inmuebles'!$A$2:$AL$101,37,FALSE),""))</f>
        <v/>
      </c>
    </row>
    <row r="70">
      <c r="A70" s="9">
        <f>IF('Inmuebles'!$A$56="","",'Inmuebles'!$A$56)</f>
        <v/>
      </c>
      <c r="B70" s="18">
        <f>IF($A70="","",IFERROR(VLOOKUP($A70,'Inmuebles'!$A$2:$AL$101,2,FALSE),""))</f>
        <v/>
      </c>
      <c r="C70" s="18">
        <f>IF($A70="","",IFERROR(VLOOKUP($A70,'Inmuebles'!$A$2:$AL$101,3,FALSE),""))</f>
        <v/>
      </c>
      <c r="D70" s="7">
        <f>IF($A70="","",IFERROR(VLOOKUP($A70,'Inmuebles'!$A$2:$AL$101,13,FALSE),0))</f>
        <v/>
      </c>
      <c r="E70" s="7">
        <f>IF($A70="","",IFERROR(VLOOKUP($A70,'Inmuebles'!$A$2:$AL$101,14,FALSE),0))</f>
        <v/>
      </c>
      <c r="F70" s="8">
        <f>IF($A70="","",IFERROR(VLOOKUP($A70,'Inmuebles'!$A$2:$AL$101,26,FALSE),0))</f>
        <v/>
      </c>
      <c r="G70" s="8">
        <f>IF($A70="","",IFERROR(VLOOKUP($A70,'Inmuebles'!$A$2:$AL$101,27,FALSE),0))</f>
        <v/>
      </c>
      <c r="H70" s="7">
        <f>IF($A70="","",IFERROR(VLOOKUP($A70,'Inmuebles'!$A$2:$AL$101,34,FALSE),0))</f>
        <v/>
      </c>
      <c r="I70" s="9">
        <f>IF($A70="","",IFERROR(VLOOKUP($A70,'Inmuebles'!$A$2:$AL$101,37,FALSE),""))</f>
        <v/>
      </c>
    </row>
    <row r="71">
      <c r="A71" s="12">
        <f>IF('Inmuebles'!$A$57="","",'Inmuebles'!$A$57)</f>
        <v/>
      </c>
      <c r="B71" s="19">
        <f>IF($A71="","",IFERROR(VLOOKUP($A71,'Inmuebles'!$A$2:$AL$101,2,FALSE),""))</f>
        <v/>
      </c>
      <c r="C71" s="19">
        <f>IF($A71="","",IFERROR(VLOOKUP($A71,'Inmuebles'!$A$2:$AL$101,3,FALSE),""))</f>
        <v/>
      </c>
      <c r="D71" s="10">
        <f>IF($A71="","",IFERROR(VLOOKUP($A71,'Inmuebles'!$A$2:$AL$101,13,FALSE),0))</f>
        <v/>
      </c>
      <c r="E71" s="10">
        <f>IF($A71="","",IFERROR(VLOOKUP($A71,'Inmuebles'!$A$2:$AL$101,14,FALSE),0))</f>
        <v/>
      </c>
      <c r="F71" s="11">
        <f>IF($A71="","",IFERROR(VLOOKUP($A71,'Inmuebles'!$A$2:$AL$101,26,FALSE),0))</f>
        <v/>
      </c>
      <c r="G71" s="11">
        <f>IF($A71="","",IFERROR(VLOOKUP($A71,'Inmuebles'!$A$2:$AL$101,27,FALSE),0))</f>
        <v/>
      </c>
      <c r="H71" s="10">
        <f>IF($A71="","",IFERROR(VLOOKUP($A71,'Inmuebles'!$A$2:$AL$101,34,FALSE),0))</f>
        <v/>
      </c>
      <c r="I71" s="12">
        <f>IF($A71="","",IFERROR(VLOOKUP($A71,'Inmuebles'!$A$2:$AL$101,37,FALSE),""))</f>
        <v/>
      </c>
    </row>
    <row r="72">
      <c r="A72" s="9">
        <f>IF('Inmuebles'!$A$58="","",'Inmuebles'!$A$58)</f>
        <v/>
      </c>
      <c r="B72" s="18">
        <f>IF($A72="","",IFERROR(VLOOKUP($A72,'Inmuebles'!$A$2:$AL$101,2,FALSE),""))</f>
        <v/>
      </c>
      <c r="C72" s="18">
        <f>IF($A72="","",IFERROR(VLOOKUP($A72,'Inmuebles'!$A$2:$AL$101,3,FALSE),""))</f>
        <v/>
      </c>
      <c r="D72" s="7">
        <f>IF($A72="","",IFERROR(VLOOKUP($A72,'Inmuebles'!$A$2:$AL$101,13,FALSE),0))</f>
        <v/>
      </c>
      <c r="E72" s="7">
        <f>IF($A72="","",IFERROR(VLOOKUP($A72,'Inmuebles'!$A$2:$AL$101,14,FALSE),0))</f>
        <v/>
      </c>
      <c r="F72" s="8">
        <f>IF($A72="","",IFERROR(VLOOKUP($A72,'Inmuebles'!$A$2:$AL$101,26,FALSE),0))</f>
        <v/>
      </c>
      <c r="G72" s="8">
        <f>IF($A72="","",IFERROR(VLOOKUP($A72,'Inmuebles'!$A$2:$AL$101,27,FALSE),0))</f>
        <v/>
      </c>
      <c r="H72" s="7">
        <f>IF($A72="","",IFERROR(VLOOKUP($A72,'Inmuebles'!$A$2:$AL$101,34,FALSE),0))</f>
        <v/>
      </c>
      <c r="I72" s="9">
        <f>IF($A72="","",IFERROR(VLOOKUP($A72,'Inmuebles'!$A$2:$AL$101,37,FALSE),""))</f>
        <v/>
      </c>
    </row>
    <row r="73">
      <c r="A73" s="12">
        <f>IF('Inmuebles'!$A$59="","",'Inmuebles'!$A$59)</f>
        <v/>
      </c>
      <c r="B73" s="19">
        <f>IF($A73="","",IFERROR(VLOOKUP($A73,'Inmuebles'!$A$2:$AL$101,2,FALSE),""))</f>
        <v/>
      </c>
      <c r="C73" s="19">
        <f>IF($A73="","",IFERROR(VLOOKUP($A73,'Inmuebles'!$A$2:$AL$101,3,FALSE),""))</f>
        <v/>
      </c>
      <c r="D73" s="10">
        <f>IF($A73="","",IFERROR(VLOOKUP($A73,'Inmuebles'!$A$2:$AL$101,13,FALSE),0))</f>
        <v/>
      </c>
      <c r="E73" s="10">
        <f>IF($A73="","",IFERROR(VLOOKUP($A73,'Inmuebles'!$A$2:$AL$101,14,FALSE),0))</f>
        <v/>
      </c>
      <c r="F73" s="11">
        <f>IF($A73="","",IFERROR(VLOOKUP($A73,'Inmuebles'!$A$2:$AL$101,26,FALSE),0))</f>
        <v/>
      </c>
      <c r="G73" s="11">
        <f>IF($A73="","",IFERROR(VLOOKUP($A73,'Inmuebles'!$A$2:$AL$101,27,FALSE),0))</f>
        <v/>
      </c>
      <c r="H73" s="10">
        <f>IF($A73="","",IFERROR(VLOOKUP($A73,'Inmuebles'!$A$2:$AL$101,34,FALSE),0))</f>
        <v/>
      </c>
      <c r="I73" s="12">
        <f>IF($A73="","",IFERROR(VLOOKUP($A73,'Inmuebles'!$A$2:$AL$101,37,FALSE),""))</f>
        <v/>
      </c>
    </row>
    <row r="74">
      <c r="A74" s="9">
        <f>IF('Inmuebles'!$A$60="","",'Inmuebles'!$A$60)</f>
        <v/>
      </c>
      <c r="B74" s="18">
        <f>IF($A74="","",IFERROR(VLOOKUP($A74,'Inmuebles'!$A$2:$AL$101,2,FALSE),""))</f>
        <v/>
      </c>
      <c r="C74" s="18">
        <f>IF($A74="","",IFERROR(VLOOKUP($A74,'Inmuebles'!$A$2:$AL$101,3,FALSE),""))</f>
        <v/>
      </c>
      <c r="D74" s="7">
        <f>IF($A74="","",IFERROR(VLOOKUP($A74,'Inmuebles'!$A$2:$AL$101,13,FALSE),0))</f>
        <v/>
      </c>
      <c r="E74" s="7">
        <f>IF($A74="","",IFERROR(VLOOKUP($A74,'Inmuebles'!$A$2:$AL$101,14,FALSE),0))</f>
        <v/>
      </c>
      <c r="F74" s="8">
        <f>IF($A74="","",IFERROR(VLOOKUP($A74,'Inmuebles'!$A$2:$AL$101,26,FALSE),0))</f>
        <v/>
      </c>
      <c r="G74" s="8">
        <f>IF($A74="","",IFERROR(VLOOKUP($A74,'Inmuebles'!$A$2:$AL$101,27,FALSE),0))</f>
        <v/>
      </c>
      <c r="H74" s="7">
        <f>IF($A74="","",IFERROR(VLOOKUP($A74,'Inmuebles'!$A$2:$AL$101,34,FALSE),0))</f>
        <v/>
      </c>
      <c r="I74" s="9">
        <f>IF($A74="","",IFERROR(VLOOKUP($A74,'Inmuebles'!$A$2:$AL$101,37,FALSE),""))</f>
        <v/>
      </c>
    </row>
    <row r="75">
      <c r="A75" s="12">
        <f>IF('Inmuebles'!$A$61="","",'Inmuebles'!$A$61)</f>
        <v/>
      </c>
      <c r="B75" s="19">
        <f>IF($A75="","",IFERROR(VLOOKUP($A75,'Inmuebles'!$A$2:$AL$101,2,FALSE),""))</f>
        <v/>
      </c>
      <c r="C75" s="19">
        <f>IF($A75="","",IFERROR(VLOOKUP($A75,'Inmuebles'!$A$2:$AL$101,3,FALSE),""))</f>
        <v/>
      </c>
      <c r="D75" s="10">
        <f>IF($A75="","",IFERROR(VLOOKUP($A75,'Inmuebles'!$A$2:$AL$101,13,FALSE),0))</f>
        <v/>
      </c>
      <c r="E75" s="10">
        <f>IF($A75="","",IFERROR(VLOOKUP($A75,'Inmuebles'!$A$2:$AL$101,14,FALSE),0))</f>
        <v/>
      </c>
      <c r="F75" s="11">
        <f>IF($A75="","",IFERROR(VLOOKUP($A75,'Inmuebles'!$A$2:$AL$101,26,FALSE),0))</f>
        <v/>
      </c>
      <c r="G75" s="11">
        <f>IF($A75="","",IFERROR(VLOOKUP($A75,'Inmuebles'!$A$2:$AL$101,27,FALSE),0))</f>
        <v/>
      </c>
      <c r="H75" s="10">
        <f>IF($A75="","",IFERROR(VLOOKUP($A75,'Inmuebles'!$A$2:$AL$101,34,FALSE),0))</f>
        <v/>
      </c>
      <c r="I75" s="12">
        <f>IF($A75="","",IFERROR(VLOOKUP($A75,'Inmuebles'!$A$2:$AL$101,37,FALSE),""))</f>
        <v/>
      </c>
    </row>
    <row r="76">
      <c r="A76" s="9">
        <f>IF('Inmuebles'!$A$62="","",'Inmuebles'!$A$62)</f>
        <v/>
      </c>
      <c r="B76" s="18">
        <f>IF($A76="","",IFERROR(VLOOKUP($A76,'Inmuebles'!$A$2:$AL$101,2,FALSE),""))</f>
        <v/>
      </c>
      <c r="C76" s="18">
        <f>IF($A76="","",IFERROR(VLOOKUP($A76,'Inmuebles'!$A$2:$AL$101,3,FALSE),""))</f>
        <v/>
      </c>
      <c r="D76" s="7">
        <f>IF($A76="","",IFERROR(VLOOKUP($A76,'Inmuebles'!$A$2:$AL$101,13,FALSE),0))</f>
        <v/>
      </c>
      <c r="E76" s="7">
        <f>IF($A76="","",IFERROR(VLOOKUP($A76,'Inmuebles'!$A$2:$AL$101,14,FALSE),0))</f>
        <v/>
      </c>
      <c r="F76" s="8">
        <f>IF($A76="","",IFERROR(VLOOKUP($A76,'Inmuebles'!$A$2:$AL$101,26,FALSE),0))</f>
        <v/>
      </c>
      <c r="G76" s="8">
        <f>IF($A76="","",IFERROR(VLOOKUP($A76,'Inmuebles'!$A$2:$AL$101,27,FALSE),0))</f>
        <v/>
      </c>
      <c r="H76" s="7">
        <f>IF($A76="","",IFERROR(VLOOKUP($A76,'Inmuebles'!$A$2:$AL$101,34,FALSE),0))</f>
        <v/>
      </c>
      <c r="I76" s="9">
        <f>IF($A76="","",IFERROR(VLOOKUP($A76,'Inmuebles'!$A$2:$AL$101,37,FALSE),""))</f>
        <v/>
      </c>
    </row>
    <row r="77">
      <c r="A77" s="12">
        <f>IF('Inmuebles'!$A$63="","",'Inmuebles'!$A$63)</f>
        <v/>
      </c>
      <c r="B77" s="19">
        <f>IF($A77="","",IFERROR(VLOOKUP($A77,'Inmuebles'!$A$2:$AL$101,2,FALSE),""))</f>
        <v/>
      </c>
      <c r="C77" s="19">
        <f>IF($A77="","",IFERROR(VLOOKUP($A77,'Inmuebles'!$A$2:$AL$101,3,FALSE),""))</f>
        <v/>
      </c>
      <c r="D77" s="10">
        <f>IF($A77="","",IFERROR(VLOOKUP($A77,'Inmuebles'!$A$2:$AL$101,13,FALSE),0))</f>
        <v/>
      </c>
      <c r="E77" s="10">
        <f>IF($A77="","",IFERROR(VLOOKUP($A77,'Inmuebles'!$A$2:$AL$101,14,FALSE),0))</f>
        <v/>
      </c>
      <c r="F77" s="11">
        <f>IF($A77="","",IFERROR(VLOOKUP($A77,'Inmuebles'!$A$2:$AL$101,26,FALSE),0))</f>
        <v/>
      </c>
      <c r="G77" s="11">
        <f>IF($A77="","",IFERROR(VLOOKUP($A77,'Inmuebles'!$A$2:$AL$101,27,FALSE),0))</f>
        <v/>
      </c>
      <c r="H77" s="10">
        <f>IF($A77="","",IFERROR(VLOOKUP($A77,'Inmuebles'!$A$2:$AL$101,34,FALSE),0))</f>
        <v/>
      </c>
      <c r="I77" s="12">
        <f>IF($A77="","",IFERROR(VLOOKUP($A77,'Inmuebles'!$A$2:$AL$101,37,FALSE),""))</f>
        <v/>
      </c>
    </row>
    <row r="78">
      <c r="A78" s="9">
        <f>IF('Inmuebles'!$A$64="","",'Inmuebles'!$A$64)</f>
        <v/>
      </c>
      <c r="B78" s="18">
        <f>IF($A78="","",IFERROR(VLOOKUP($A78,'Inmuebles'!$A$2:$AL$101,2,FALSE),""))</f>
        <v/>
      </c>
      <c r="C78" s="18">
        <f>IF($A78="","",IFERROR(VLOOKUP($A78,'Inmuebles'!$A$2:$AL$101,3,FALSE),""))</f>
        <v/>
      </c>
      <c r="D78" s="7">
        <f>IF($A78="","",IFERROR(VLOOKUP($A78,'Inmuebles'!$A$2:$AL$101,13,FALSE),0))</f>
        <v/>
      </c>
      <c r="E78" s="7">
        <f>IF($A78="","",IFERROR(VLOOKUP($A78,'Inmuebles'!$A$2:$AL$101,14,FALSE),0))</f>
        <v/>
      </c>
      <c r="F78" s="8">
        <f>IF($A78="","",IFERROR(VLOOKUP($A78,'Inmuebles'!$A$2:$AL$101,26,FALSE),0))</f>
        <v/>
      </c>
      <c r="G78" s="8">
        <f>IF($A78="","",IFERROR(VLOOKUP($A78,'Inmuebles'!$A$2:$AL$101,27,FALSE),0))</f>
        <v/>
      </c>
      <c r="H78" s="7">
        <f>IF($A78="","",IFERROR(VLOOKUP($A78,'Inmuebles'!$A$2:$AL$101,34,FALSE),0))</f>
        <v/>
      </c>
      <c r="I78" s="9">
        <f>IF($A78="","",IFERROR(VLOOKUP($A78,'Inmuebles'!$A$2:$AL$101,37,FALSE),""))</f>
        <v/>
      </c>
    </row>
    <row r="79">
      <c r="A79" s="12">
        <f>IF('Inmuebles'!$A$65="","",'Inmuebles'!$A$65)</f>
        <v/>
      </c>
      <c r="B79" s="19">
        <f>IF($A79="","",IFERROR(VLOOKUP($A79,'Inmuebles'!$A$2:$AL$101,2,FALSE),""))</f>
        <v/>
      </c>
      <c r="C79" s="19">
        <f>IF($A79="","",IFERROR(VLOOKUP($A79,'Inmuebles'!$A$2:$AL$101,3,FALSE),""))</f>
        <v/>
      </c>
      <c r="D79" s="10">
        <f>IF($A79="","",IFERROR(VLOOKUP($A79,'Inmuebles'!$A$2:$AL$101,13,FALSE),0))</f>
        <v/>
      </c>
      <c r="E79" s="10">
        <f>IF($A79="","",IFERROR(VLOOKUP($A79,'Inmuebles'!$A$2:$AL$101,14,FALSE),0))</f>
        <v/>
      </c>
      <c r="F79" s="11">
        <f>IF($A79="","",IFERROR(VLOOKUP($A79,'Inmuebles'!$A$2:$AL$101,26,FALSE),0))</f>
        <v/>
      </c>
      <c r="G79" s="11">
        <f>IF($A79="","",IFERROR(VLOOKUP($A79,'Inmuebles'!$A$2:$AL$101,27,FALSE),0))</f>
        <v/>
      </c>
      <c r="H79" s="10">
        <f>IF($A79="","",IFERROR(VLOOKUP($A79,'Inmuebles'!$A$2:$AL$101,34,FALSE),0))</f>
        <v/>
      </c>
      <c r="I79" s="12">
        <f>IF($A79="","",IFERROR(VLOOKUP($A79,'Inmuebles'!$A$2:$AL$101,37,FALSE),""))</f>
        <v/>
      </c>
    </row>
    <row r="80">
      <c r="A80" s="9">
        <f>IF('Inmuebles'!$A$66="","",'Inmuebles'!$A$66)</f>
        <v/>
      </c>
      <c r="B80" s="18">
        <f>IF($A80="","",IFERROR(VLOOKUP($A80,'Inmuebles'!$A$2:$AL$101,2,FALSE),""))</f>
        <v/>
      </c>
      <c r="C80" s="18">
        <f>IF($A80="","",IFERROR(VLOOKUP($A80,'Inmuebles'!$A$2:$AL$101,3,FALSE),""))</f>
        <v/>
      </c>
      <c r="D80" s="7">
        <f>IF($A80="","",IFERROR(VLOOKUP($A80,'Inmuebles'!$A$2:$AL$101,13,FALSE),0))</f>
        <v/>
      </c>
      <c r="E80" s="7">
        <f>IF($A80="","",IFERROR(VLOOKUP($A80,'Inmuebles'!$A$2:$AL$101,14,FALSE),0))</f>
        <v/>
      </c>
      <c r="F80" s="8">
        <f>IF($A80="","",IFERROR(VLOOKUP($A80,'Inmuebles'!$A$2:$AL$101,26,FALSE),0))</f>
        <v/>
      </c>
      <c r="G80" s="8">
        <f>IF($A80="","",IFERROR(VLOOKUP($A80,'Inmuebles'!$A$2:$AL$101,27,FALSE),0))</f>
        <v/>
      </c>
      <c r="H80" s="7">
        <f>IF($A80="","",IFERROR(VLOOKUP($A80,'Inmuebles'!$A$2:$AL$101,34,FALSE),0))</f>
        <v/>
      </c>
      <c r="I80" s="9">
        <f>IF($A80="","",IFERROR(VLOOKUP($A80,'Inmuebles'!$A$2:$AL$101,37,FALSE),""))</f>
        <v/>
      </c>
    </row>
    <row r="81">
      <c r="A81" s="12">
        <f>IF('Inmuebles'!$A$67="","",'Inmuebles'!$A$67)</f>
        <v/>
      </c>
      <c r="B81" s="19">
        <f>IF($A81="","",IFERROR(VLOOKUP($A81,'Inmuebles'!$A$2:$AL$101,2,FALSE),""))</f>
        <v/>
      </c>
      <c r="C81" s="19">
        <f>IF($A81="","",IFERROR(VLOOKUP($A81,'Inmuebles'!$A$2:$AL$101,3,FALSE),""))</f>
        <v/>
      </c>
      <c r="D81" s="10">
        <f>IF($A81="","",IFERROR(VLOOKUP($A81,'Inmuebles'!$A$2:$AL$101,13,FALSE),0))</f>
        <v/>
      </c>
      <c r="E81" s="10">
        <f>IF($A81="","",IFERROR(VLOOKUP($A81,'Inmuebles'!$A$2:$AL$101,14,FALSE),0))</f>
        <v/>
      </c>
      <c r="F81" s="11">
        <f>IF($A81="","",IFERROR(VLOOKUP($A81,'Inmuebles'!$A$2:$AL$101,26,FALSE),0))</f>
        <v/>
      </c>
      <c r="G81" s="11">
        <f>IF($A81="","",IFERROR(VLOOKUP($A81,'Inmuebles'!$A$2:$AL$101,27,FALSE),0))</f>
        <v/>
      </c>
      <c r="H81" s="10">
        <f>IF($A81="","",IFERROR(VLOOKUP($A81,'Inmuebles'!$A$2:$AL$101,34,FALSE),0))</f>
        <v/>
      </c>
      <c r="I81" s="12">
        <f>IF($A81="","",IFERROR(VLOOKUP($A81,'Inmuebles'!$A$2:$AL$101,37,FALSE),""))</f>
        <v/>
      </c>
    </row>
    <row r="82">
      <c r="A82" s="9">
        <f>IF('Inmuebles'!$A$68="","",'Inmuebles'!$A$68)</f>
        <v/>
      </c>
      <c r="B82" s="18">
        <f>IF($A82="","",IFERROR(VLOOKUP($A82,'Inmuebles'!$A$2:$AL$101,2,FALSE),""))</f>
        <v/>
      </c>
      <c r="C82" s="18">
        <f>IF($A82="","",IFERROR(VLOOKUP($A82,'Inmuebles'!$A$2:$AL$101,3,FALSE),""))</f>
        <v/>
      </c>
      <c r="D82" s="7">
        <f>IF($A82="","",IFERROR(VLOOKUP($A82,'Inmuebles'!$A$2:$AL$101,13,FALSE),0))</f>
        <v/>
      </c>
      <c r="E82" s="7">
        <f>IF($A82="","",IFERROR(VLOOKUP($A82,'Inmuebles'!$A$2:$AL$101,14,FALSE),0))</f>
        <v/>
      </c>
      <c r="F82" s="8">
        <f>IF($A82="","",IFERROR(VLOOKUP($A82,'Inmuebles'!$A$2:$AL$101,26,FALSE),0))</f>
        <v/>
      </c>
      <c r="G82" s="8">
        <f>IF($A82="","",IFERROR(VLOOKUP($A82,'Inmuebles'!$A$2:$AL$101,27,FALSE),0))</f>
        <v/>
      </c>
      <c r="H82" s="7">
        <f>IF($A82="","",IFERROR(VLOOKUP($A82,'Inmuebles'!$A$2:$AL$101,34,FALSE),0))</f>
        <v/>
      </c>
      <c r="I82" s="9">
        <f>IF($A82="","",IFERROR(VLOOKUP($A82,'Inmuebles'!$A$2:$AL$101,37,FALSE),""))</f>
        <v/>
      </c>
    </row>
    <row r="83">
      <c r="A83" s="12">
        <f>IF('Inmuebles'!$A$69="","",'Inmuebles'!$A$69)</f>
        <v/>
      </c>
      <c r="B83" s="19">
        <f>IF($A83="","",IFERROR(VLOOKUP($A83,'Inmuebles'!$A$2:$AL$101,2,FALSE),""))</f>
        <v/>
      </c>
      <c r="C83" s="19">
        <f>IF($A83="","",IFERROR(VLOOKUP($A83,'Inmuebles'!$A$2:$AL$101,3,FALSE),""))</f>
        <v/>
      </c>
      <c r="D83" s="10">
        <f>IF($A83="","",IFERROR(VLOOKUP($A83,'Inmuebles'!$A$2:$AL$101,13,FALSE),0))</f>
        <v/>
      </c>
      <c r="E83" s="10">
        <f>IF($A83="","",IFERROR(VLOOKUP($A83,'Inmuebles'!$A$2:$AL$101,14,FALSE),0))</f>
        <v/>
      </c>
      <c r="F83" s="11">
        <f>IF($A83="","",IFERROR(VLOOKUP($A83,'Inmuebles'!$A$2:$AL$101,26,FALSE),0))</f>
        <v/>
      </c>
      <c r="G83" s="11">
        <f>IF($A83="","",IFERROR(VLOOKUP($A83,'Inmuebles'!$A$2:$AL$101,27,FALSE),0))</f>
        <v/>
      </c>
      <c r="H83" s="10">
        <f>IF($A83="","",IFERROR(VLOOKUP($A83,'Inmuebles'!$A$2:$AL$101,34,FALSE),0))</f>
        <v/>
      </c>
      <c r="I83" s="12">
        <f>IF($A83="","",IFERROR(VLOOKUP($A83,'Inmuebles'!$A$2:$AL$101,37,FALSE),""))</f>
        <v/>
      </c>
    </row>
    <row r="84">
      <c r="A84" s="9">
        <f>IF('Inmuebles'!$A$70="","",'Inmuebles'!$A$70)</f>
        <v/>
      </c>
      <c r="B84" s="18">
        <f>IF($A84="","",IFERROR(VLOOKUP($A84,'Inmuebles'!$A$2:$AL$101,2,FALSE),""))</f>
        <v/>
      </c>
      <c r="C84" s="18">
        <f>IF($A84="","",IFERROR(VLOOKUP($A84,'Inmuebles'!$A$2:$AL$101,3,FALSE),""))</f>
        <v/>
      </c>
      <c r="D84" s="7">
        <f>IF($A84="","",IFERROR(VLOOKUP($A84,'Inmuebles'!$A$2:$AL$101,13,FALSE),0))</f>
        <v/>
      </c>
      <c r="E84" s="7">
        <f>IF($A84="","",IFERROR(VLOOKUP($A84,'Inmuebles'!$A$2:$AL$101,14,FALSE),0))</f>
        <v/>
      </c>
      <c r="F84" s="8">
        <f>IF($A84="","",IFERROR(VLOOKUP($A84,'Inmuebles'!$A$2:$AL$101,26,FALSE),0))</f>
        <v/>
      </c>
      <c r="G84" s="8">
        <f>IF($A84="","",IFERROR(VLOOKUP($A84,'Inmuebles'!$A$2:$AL$101,27,FALSE),0))</f>
        <v/>
      </c>
      <c r="H84" s="7">
        <f>IF($A84="","",IFERROR(VLOOKUP($A84,'Inmuebles'!$A$2:$AL$101,34,FALSE),0))</f>
        <v/>
      </c>
      <c r="I84" s="9">
        <f>IF($A84="","",IFERROR(VLOOKUP($A84,'Inmuebles'!$A$2:$AL$101,37,FALSE),""))</f>
        <v/>
      </c>
    </row>
    <row r="85">
      <c r="A85" s="12">
        <f>IF('Inmuebles'!$A$71="","",'Inmuebles'!$A$71)</f>
        <v/>
      </c>
      <c r="B85" s="19">
        <f>IF($A85="","",IFERROR(VLOOKUP($A85,'Inmuebles'!$A$2:$AL$101,2,FALSE),""))</f>
        <v/>
      </c>
      <c r="C85" s="19">
        <f>IF($A85="","",IFERROR(VLOOKUP($A85,'Inmuebles'!$A$2:$AL$101,3,FALSE),""))</f>
        <v/>
      </c>
      <c r="D85" s="10">
        <f>IF($A85="","",IFERROR(VLOOKUP($A85,'Inmuebles'!$A$2:$AL$101,13,FALSE),0))</f>
        <v/>
      </c>
      <c r="E85" s="10">
        <f>IF($A85="","",IFERROR(VLOOKUP($A85,'Inmuebles'!$A$2:$AL$101,14,FALSE),0))</f>
        <v/>
      </c>
      <c r="F85" s="11">
        <f>IF($A85="","",IFERROR(VLOOKUP($A85,'Inmuebles'!$A$2:$AL$101,26,FALSE),0))</f>
        <v/>
      </c>
      <c r="G85" s="11">
        <f>IF($A85="","",IFERROR(VLOOKUP($A85,'Inmuebles'!$A$2:$AL$101,27,FALSE),0))</f>
        <v/>
      </c>
      <c r="H85" s="10">
        <f>IF($A85="","",IFERROR(VLOOKUP($A85,'Inmuebles'!$A$2:$AL$101,34,FALSE),0))</f>
        <v/>
      </c>
      <c r="I85" s="12">
        <f>IF($A85="","",IFERROR(VLOOKUP($A85,'Inmuebles'!$A$2:$AL$101,37,FALSE),""))</f>
        <v/>
      </c>
    </row>
    <row r="86">
      <c r="A86" s="9">
        <f>IF('Inmuebles'!$A$72="","",'Inmuebles'!$A$72)</f>
        <v/>
      </c>
      <c r="B86" s="18">
        <f>IF($A86="","",IFERROR(VLOOKUP($A86,'Inmuebles'!$A$2:$AL$101,2,FALSE),""))</f>
        <v/>
      </c>
      <c r="C86" s="18">
        <f>IF($A86="","",IFERROR(VLOOKUP($A86,'Inmuebles'!$A$2:$AL$101,3,FALSE),""))</f>
        <v/>
      </c>
      <c r="D86" s="7">
        <f>IF($A86="","",IFERROR(VLOOKUP($A86,'Inmuebles'!$A$2:$AL$101,13,FALSE),0))</f>
        <v/>
      </c>
      <c r="E86" s="7">
        <f>IF($A86="","",IFERROR(VLOOKUP($A86,'Inmuebles'!$A$2:$AL$101,14,FALSE),0))</f>
        <v/>
      </c>
      <c r="F86" s="8">
        <f>IF($A86="","",IFERROR(VLOOKUP($A86,'Inmuebles'!$A$2:$AL$101,26,FALSE),0))</f>
        <v/>
      </c>
      <c r="G86" s="8">
        <f>IF($A86="","",IFERROR(VLOOKUP($A86,'Inmuebles'!$A$2:$AL$101,27,FALSE),0))</f>
        <v/>
      </c>
      <c r="H86" s="7">
        <f>IF($A86="","",IFERROR(VLOOKUP($A86,'Inmuebles'!$A$2:$AL$101,34,FALSE),0))</f>
        <v/>
      </c>
      <c r="I86" s="9">
        <f>IF($A86="","",IFERROR(VLOOKUP($A86,'Inmuebles'!$A$2:$AL$101,37,FALSE),""))</f>
        <v/>
      </c>
    </row>
    <row r="87">
      <c r="A87" s="12">
        <f>IF('Inmuebles'!$A$73="","",'Inmuebles'!$A$73)</f>
        <v/>
      </c>
      <c r="B87" s="19">
        <f>IF($A87="","",IFERROR(VLOOKUP($A87,'Inmuebles'!$A$2:$AL$101,2,FALSE),""))</f>
        <v/>
      </c>
      <c r="C87" s="19">
        <f>IF($A87="","",IFERROR(VLOOKUP($A87,'Inmuebles'!$A$2:$AL$101,3,FALSE),""))</f>
        <v/>
      </c>
      <c r="D87" s="10">
        <f>IF($A87="","",IFERROR(VLOOKUP($A87,'Inmuebles'!$A$2:$AL$101,13,FALSE),0))</f>
        <v/>
      </c>
      <c r="E87" s="10">
        <f>IF($A87="","",IFERROR(VLOOKUP($A87,'Inmuebles'!$A$2:$AL$101,14,FALSE),0))</f>
        <v/>
      </c>
      <c r="F87" s="11">
        <f>IF($A87="","",IFERROR(VLOOKUP($A87,'Inmuebles'!$A$2:$AL$101,26,FALSE),0))</f>
        <v/>
      </c>
      <c r="G87" s="11">
        <f>IF($A87="","",IFERROR(VLOOKUP($A87,'Inmuebles'!$A$2:$AL$101,27,FALSE),0))</f>
        <v/>
      </c>
      <c r="H87" s="10">
        <f>IF($A87="","",IFERROR(VLOOKUP($A87,'Inmuebles'!$A$2:$AL$101,34,FALSE),0))</f>
        <v/>
      </c>
      <c r="I87" s="12">
        <f>IF($A87="","",IFERROR(VLOOKUP($A87,'Inmuebles'!$A$2:$AL$101,37,FALSE),""))</f>
        <v/>
      </c>
    </row>
    <row r="88">
      <c r="A88" s="9">
        <f>IF('Inmuebles'!$A$74="","",'Inmuebles'!$A$74)</f>
        <v/>
      </c>
      <c r="B88" s="18">
        <f>IF($A88="","",IFERROR(VLOOKUP($A88,'Inmuebles'!$A$2:$AL$101,2,FALSE),""))</f>
        <v/>
      </c>
      <c r="C88" s="18">
        <f>IF($A88="","",IFERROR(VLOOKUP($A88,'Inmuebles'!$A$2:$AL$101,3,FALSE),""))</f>
        <v/>
      </c>
      <c r="D88" s="7">
        <f>IF($A88="","",IFERROR(VLOOKUP($A88,'Inmuebles'!$A$2:$AL$101,13,FALSE),0))</f>
        <v/>
      </c>
      <c r="E88" s="7">
        <f>IF($A88="","",IFERROR(VLOOKUP($A88,'Inmuebles'!$A$2:$AL$101,14,FALSE),0))</f>
        <v/>
      </c>
      <c r="F88" s="8">
        <f>IF($A88="","",IFERROR(VLOOKUP($A88,'Inmuebles'!$A$2:$AL$101,26,FALSE),0))</f>
        <v/>
      </c>
      <c r="G88" s="8">
        <f>IF($A88="","",IFERROR(VLOOKUP($A88,'Inmuebles'!$A$2:$AL$101,27,FALSE),0))</f>
        <v/>
      </c>
      <c r="H88" s="7">
        <f>IF($A88="","",IFERROR(VLOOKUP($A88,'Inmuebles'!$A$2:$AL$101,34,FALSE),0))</f>
        <v/>
      </c>
      <c r="I88" s="9">
        <f>IF($A88="","",IFERROR(VLOOKUP($A88,'Inmuebles'!$A$2:$AL$101,37,FALSE),""))</f>
        <v/>
      </c>
    </row>
    <row r="89">
      <c r="A89" s="12">
        <f>IF('Inmuebles'!$A$75="","",'Inmuebles'!$A$75)</f>
        <v/>
      </c>
      <c r="B89" s="19">
        <f>IF($A89="","",IFERROR(VLOOKUP($A89,'Inmuebles'!$A$2:$AL$101,2,FALSE),""))</f>
        <v/>
      </c>
      <c r="C89" s="19">
        <f>IF($A89="","",IFERROR(VLOOKUP($A89,'Inmuebles'!$A$2:$AL$101,3,FALSE),""))</f>
        <v/>
      </c>
      <c r="D89" s="10">
        <f>IF($A89="","",IFERROR(VLOOKUP($A89,'Inmuebles'!$A$2:$AL$101,13,FALSE),0))</f>
        <v/>
      </c>
      <c r="E89" s="10">
        <f>IF($A89="","",IFERROR(VLOOKUP($A89,'Inmuebles'!$A$2:$AL$101,14,FALSE),0))</f>
        <v/>
      </c>
      <c r="F89" s="11">
        <f>IF($A89="","",IFERROR(VLOOKUP($A89,'Inmuebles'!$A$2:$AL$101,26,FALSE),0))</f>
        <v/>
      </c>
      <c r="G89" s="11">
        <f>IF($A89="","",IFERROR(VLOOKUP($A89,'Inmuebles'!$A$2:$AL$101,27,FALSE),0))</f>
        <v/>
      </c>
      <c r="H89" s="10">
        <f>IF($A89="","",IFERROR(VLOOKUP($A89,'Inmuebles'!$A$2:$AL$101,34,FALSE),0))</f>
        <v/>
      </c>
      <c r="I89" s="12">
        <f>IF($A89="","",IFERROR(VLOOKUP($A89,'Inmuebles'!$A$2:$AL$101,37,FALSE),""))</f>
        <v/>
      </c>
    </row>
    <row r="90">
      <c r="A90" s="9">
        <f>IF('Inmuebles'!$A$76="","",'Inmuebles'!$A$76)</f>
        <v/>
      </c>
      <c r="B90" s="18">
        <f>IF($A90="","",IFERROR(VLOOKUP($A90,'Inmuebles'!$A$2:$AL$101,2,FALSE),""))</f>
        <v/>
      </c>
      <c r="C90" s="18">
        <f>IF($A90="","",IFERROR(VLOOKUP($A90,'Inmuebles'!$A$2:$AL$101,3,FALSE),""))</f>
        <v/>
      </c>
      <c r="D90" s="7">
        <f>IF($A90="","",IFERROR(VLOOKUP($A90,'Inmuebles'!$A$2:$AL$101,13,FALSE),0))</f>
        <v/>
      </c>
      <c r="E90" s="7">
        <f>IF($A90="","",IFERROR(VLOOKUP($A90,'Inmuebles'!$A$2:$AL$101,14,FALSE),0))</f>
        <v/>
      </c>
      <c r="F90" s="8">
        <f>IF($A90="","",IFERROR(VLOOKUP($A90,'Inmuebles'!$A$2:$AL$101,26,FALSE),0))</f>
        <v/>
      </c>
      <c r="G90" s="8">
        <f>IF($A90="","",IFERROR(VLOOKUP($A90,'Inmuebles'!$A$2:$AL$101,27,FALSE),0))</f>
        <v/>
      </c>
      <c r="H90" s="7">
        <f>IF($A90="","",IFERROR(VLOOKUP($A90,'Inmuebles'!$A$2:$AL$101,34,FALSE),0))</f>
        <v/>
      </c>
      <c r="I90" s="9">
        <f>IF($A90="","",IFERROR(VLOOKUP($A90,'Inmuebles'!$A$2:$AL$101,37,FALSE),""))</f>
        <v/>
      </c>
    </row>
    <row r="91">
      <c r="A91" s="12">
        <f>IF('Inmuebles'!$A$77="","",'Inmuebles'!$A$77)</f>
        <v/>
      </c>
      <c r="B91" s="19">
        <f>IF($A91="","",IFERROR(VLOOKUP($A91,'Inmuebles'!$A$2:$AL$101,2,FALSE),""))</f>
        <v/>
      </c>
      <c r="C91" s="19">
        <f>IF($A91="","",IFERROR(VLOOKUP($A91,'Inmuebles'!$A$2:$AL$101,3,FALSE),""))</f>
        <v/>
      </c>
      <c r="D91" s="10">
        <f>IF($A91="","",IFERROR(VLOOKUP($A91,'Inmuebles'!$A$2:$AL$101,13,FALSE),0))</f>
        <v/>
      </c>
      <c r="E91" s="10">
        <f>IF($A91="","",IFERROR(VLOOKUP($A91,'Inmuebles'!$A$2:$AL$101,14,FALSE),0))</f>
        <v/>
      </c>
      <c r="F91" s="11">
        <f>IF($A91="","",IFERROR(VLOOKUP($A91,'Inmuebles'!$A$2:$AL$101,26,FALSE),0))</f>
        <v/>
      </c>
      <c r="G91" s="11">
        <f>IF($A91="","",IFERROR(VLOOKUP($A91,'Inmuebles'!$A$2:$AL$101,27,FALSE),0))</f>
        <v/>
      </c>
      <c r="H91" s="10">
        <f>IF($A91="","",IFERROR(VLOOKUP($A91,'Inmuebles'!$A$2:$AL$101,34,FALSE),0))</f>
        <v/>
      </c>
      <c r="I91" s="12">
        <f>IF($A91="","",IFERROR(VLOOKUP($A91,'Inmuebles'!$A$2:$AL$101,37,FALSE),""))</f>
        <v/>
      </c>
    </row>
    <row r="92">
      <c r="A92" s="9">
        <f>IF('Inmuebles'!$A$78="","",'Inmuebles'!$A$78)</f>
        <v/>
      </c>
      <c r="B92" s="18">
        <f>IF($A92="","",IFERROR(VLOOKUP($A92,'Inmuebles'!$A$2:$AL$101,2,FALSE),""))</f>
        <v/>
      </c>
      <c r="C92" s="18">
        <f>IF($A92="","",IFERROR(VLOOKUP($A92,'Inmuebles'!$A$2:$AL$101,3,FALSE),""))</f>
        <v/>
      </c>
      <c r="D92" s="7">
        <f>IF($A92="","",IFERROR(VLOOKUP($A92,'Inmuebles'!$A$2:$AL$101,13,FALSE),0))</f>
        <v/>
      </c>
      <c r="E92" s="7">
        <f>IF($A92="","",IFERROR(VLOOKUP($A92,'Inmuebles'!$A$2:$AL$101,14,FALSE),0))</f>
        <v/>
      </c>
      <c r="F92" s="8">
        <f>IF($A92="","",IFERROR(VLOOKUP($A92,'Inmuebles'!$A$2:$AL$101,26,FALSE),0))</f>
        <v/>
      </c>
      <c r="G92" s="8">
        <f>IF($A92="","",IFERROR(VLOOKUP($A92,'Inmuebles'!$A$2:$AL$101,27,FALSE),0))</f>
        <v/>
      </c>
      <c r="H92" s="7">
        <f>IF($A92="","",IFERROR(VLOOKUP($A92,'Inmuebles'!$A$2:$AL$101,34,FALSE),0))</f>
        <v/>
      </c>
      <c r="I92" s="9">
        <f>IF($A92="","",IFERROR(VLOOKUP($A92,'Inmuebles'!$A$2:$AL$101,37,FALSE),""))</f>
        <v/>
      </c>
    </row>
    <row r="93">
      <c r="A93" s="12">
        <f>IF('Inmuebles'!$A$79="","",'Inmuebles'!$A$79)</f>
        <v/>
      </c>
      <c r="B93" s="19">
        <f>IF($A93="","",IFERROR(VLOOKUP($A93,'Inmuebles'!$A$2:$AL$101,2,FALSE),""))</f>
        <v/>
      </c>
      <c r="C93" s="19">
        <f>IF($A93="","",IFERROR(VLOOKUP($A93,'Inmuebles'!$A$2:$AL$101,3,FALSE),""))</f>
        <v/>
      </c>
      <c r="D93" s="10">
        <f>IF($A93="","",IFERROR(VLOOKUP($A93,'Inmuebles'!$A$2:$AL$101,13,FALSE),0))</f>
        <v/>
      </c>
      <c r="E93" s="10">
        <f>IF($A93="","",IFERROR(VLOOKUP($A93,'Inmuebles'!$A$2:$AL$101,14,FALSE),0))</f>
        <v/>
      </c>
      <c r="F93" s="11">
        <f>IF($A93="","",IFERROR(VLOOKUP($A93,'Inmuebles'!$A$2:$AL$101,26,FALSE),0))</f>
        <v/>
      </c>
      <c r="G93" s="11">
        <f>IF($A93="","",IFERROR(VLOOKUP($A93,'Inmuebles'!$A$2:$AL$101,27,FALSE),0))</f>
        <v/>
      </c>
      <c r="H93" s="10">
        <f>IF($A93="","",IFERROR(VLOOKUP($A93,'Inmuebles'!$A$2:$AL$101,34,FALSE),0))</f>
        <v/>
      </c>
      <c r="I93" s="12">
        <f>IF($A93="","",IFERROR(VLOOKUP($A93,'Inmuebles'!$A$2:$AL$101,37,FALSE),""))</f>
        <v/>
      </c>
    </row>
    <row r="94">
      <c r="A94" s="9">
        <f>IF('Inmuebles'!$A$80="","",'Inmuebles'!$A$80)</f>
        <v/>
      </c>
      <c r="B94" s="18">
        <f>IF($A94="","",IFERROR(VLOOKUP($A94,'Inmuebles'!$A$2:$AL$101,2,FALSE),""))</f>
        <v/>
      </c>
      <c r="C94" s="18">
        <f>IF($A94="","",IFERROR(VLOOKUP($A94,'Inmuebles'!$A$2:$AL$101,3,FALSE),""))</f>
        <v/>
      </c>
      <c r="D94" s="7">
        <f>IF($A94="","",IFERROR(VLOOKUP($A94,'Inmuebles'!$A$2:$AL$101,13,FALSE),0))</f>
        <v/>
      </c>
      <c r="E94" s="7">
        <f>IF($A94="","",IFERROR(VLOOKUP($A94,'Inmuebles'!$A$2:$AL$101,14,FALSE),0))</f>
        <v/>
      </c>
      <c r="F94" s="8">
        <f>IF($A94="","",IFERROR(VLOOKUP($A94,'Inmuebles'!$A$2:$AL$101,26,FALSE),0))</f>
        <v/>
      </c>
      <c r="G94" s="8">
        <f>IF($A94="","",IFERROR(VLOOKUP($A94,'Inmuebles'!$A$2:$AL$101,27,FALSE),0))</f>
        <v/>
      </c>
      <c r="H94" s="7">
        <f>IF($A94="","",IFERROR(VLOOKUP($A94,'Inmuebles'!$A$2:$AL$101,34,FALSE),0))</f>
        <v/>
      </c>
      <c r="I94" s="9">
        <f>IF($A94="","",IFERROR(VLOOKUP($A94,'Inmuebles'!$A$2:$AL$101,37,FALSE),""))</f>
        <v/>
      </c>
    </row>
    <row r="95">
      <c r="A95" s="12">
        <f>IF('Inmuebles'!$A$81="","",'Inmuebles'!$A$81)</f>
        <v/>
      </c>
      <c r="B95" s="19">
        <f>IF($A95="","",IFERROR(VLOOKUP($A95,'Inmuebles'!$A$2:$AL$101,2,FALSE),""))</f>
        <v/>
      </c>
      <c r="C95" s="19">
        <f>IF($A95="","",IFERROR(VLOOKUP($A95,'Inmuebles'!$A$2:$AL$101,3,FALSE),""))</f>
        <v/>
      </c>
      <c r="D95" s="10">
        <f>IF($A95="","",IFERROR(VLOOKUP($A95,'Inmuebles'!$A$2:$AL$101,13,FALSE),0))</f>
        <v/>
      </c>
      <c r="E95" s="10">
        <f>IF($A95="","",IFERROR(VLOOKUP($A95,'Inmuebles'!$A$2:$AL$101,14,FALSE),0))</f>
        <v/>
      </c>
      <c r="F95" s="11">
        <f>IF($A95="","",IFERROR(VLOOKUP($A95,'Inmuebles'!$A$2:$AL$101,26,FALSE),0))</f>
        <v/>
      </c>
      <c r="G95" s="11">
        <f>IF($A95="","",IFERROR(VLOOKUP($A95,'Inmuebles'!$A$2:$AL$101,27,FALSE),0))</f>
        <v/>
      </c>
      <c r="H95" s="10">
        <f>IF($A95="","",IFERROR(VLOOKUP($A95,'Inmuebles'!$A$2:$AL$101,34,FALSE),0))</f>
        <v/>
      </c>
      <c r="I95" s="12">
        <f>IF($A95="","",IFERROR(VLOOKUP($A95,'Inmuebles'!$A$2:$AL$101,37,FALSE),""))</f>
        <v/>
      </c>
    </row>
    <row r="96">
      <c r="A96" s="9">
        <f>IF('Inmuebles'!$A$82="","",'Inmuebles'!$A$82)</f>
        <v/>
      </c>
      <c r="B96" s="18">
        <f>IF($A96="","",IFERROR(VLOOKUP($A96,'Inmuebles'!$A$2:$AL$101,2,FALSE),""))</f>
        <v/>
      </c>
      <c r="C96" s="18">
        <f>IF($A96="","",IFERROR(VLOOKUP($A96,'Inmuebles'!$A$2:$AL$101,3,FALSE),""))</f>
        <v/>
      </c>
      <c r="D96" s="7">
        <f>IF($A96="","",IFERROR(VLOOKUP($A96,'Inmuebles'!$A$2:$AL$101,13,FALSE),0))</f>
        <v/>
      </c>
      <c r="E96" s="7">
        <f>IF($A96="","",IFERROR(VLOOKUP($A96,'Inmuebles'!$A$2:$AL$101,14,FALSE),0))</f>
        <v/>
      </c>
      <c r="F96" s="8">
        <f>IF($A96="","",IFERROR(VLOOKUP($A96,'Inmuebles'!$A$2:$AL$101,26,FALSE),0))</f>
        <v/>
      </c>
      <c r="G96" s="8">
        <f>IF($A96="","",IFERROR(VLOOKUP($A96,'Inmuebles'!$A$2:$AL$101,27,FALSE),0))</f>
        <v/>
      </c>
      <c r="H96" s="7">
        <f>IF($A96="","",IFERROR(VLOOKUP($A96,'Inmuebles'!$A$2:$AL$101,34,FALSE),0))</f>
        <v/>
      </c>
      <c r="I96" s="9">
        <f>IF($A96="","",IFERROR(VLOOKUP($A96,'Inmuebles'!$A$2:$AL$101,37,FALSE),""))</f>
        <v/>
      </c>
    </row>
    <row r="97">
      <c r="A97" s="12">
        <f>IF('Inmuebles'!$A$83="","",'Inmuebles'!$A$83)</f>
        <v/>
      </c>
      <c r="B97" s="19">
        <f>IF($A97="","",IFERROR(VLOOKUP($A97,'Inmuebles'!$A$2:$AL$101,2,FALSE),""))</f>
        <v/>
      </c>
      <c r="C97" s="19">
        <f>IF($A97="","",IFERROR(VLOOKUP($A97,'Inmuebles'!$A$2:$AL$101,3,FALSE),""))</f>
        <v/>
      </c>
      <c r="D97" s="10">
        <f>IF($A97="","",IFERROR(VLOOKUP($A97,'Inmuebles'!$A$2:$AL$101,13,FALSE),0))</f>
        <v/>
      </c>
      <c r="E97" s="10">
        <f>IF($A97="","",IFERROR(VLOOKUP($A97,'Inmuebles'!$A$2:$AL$101,14,FALSE),0))</f>
        <v/>
      </c>
      <c r="F97" s="11">
        <f>IF($A97="","",IFERROR(VLOOKUP($A97,'Inmuebles'!$A$2:$AL$101,26,FALSE),0))</f>
        <v/>
      </c>
      <c r="G97" s="11">
        <f>IF($A97="","",IFERROR(VLOOKUP($A97,'Inmuebles'!$A$2:$AL$101,27,FALSE),0))</f>
        <v/>
      </c>
      <c r="H97" s="10">
        <f>IF($A97="","",IFERROR(VLOOKUP($A97,'Inmuebles'!$A$2:$AL$101,34,FALSE),0))</f>
        <v/>
      </c>
      <c r="I97" s="12">
        <f>IF($A97="","",IFERROR(VLOOKUP($A97,'Inmuebles'!$A$2:$AL$101,37,FALSE),""))</f>
        <v/>
      </c>
    </row>
    <row r="98">
      <c r="A98" s="9">
        <f>IF('Inmuebles'!$A$84="","",'Inmuebles'!$A$84)</f>
        <v/>
      </c>
      <c r="B98" s="18">
        <f>IF($A98="","",IFERROR(VLOOKUP($A98,'Inmuebles'!$A$2:$AL$101,2,FALSE),""))</f>
        <v/>
      </c>
      <c r="C98" s="18">
        <f>IF($A98="","",IFERROR(VLOOKUP($A98,'Inmuebles'!$A$2:$AL$101,3,FALSE),""))</f>
        <v/>
      </c>
      <c r="D98" s="7">
        <f>IF($A98="","",IFERROR(VLOOKUP($A98,'Inmuebles'!$A$2:$AL$101,13,FALSE),0))</f>
        <v/>
      </c>
      <c r="E98" s="7">
        <f>IF($A98="","",IFERROR(VLOOKUP($A98,'Inmuebles'!$A$2:$AL$101,14,FALSE),0))</f>
        <v/>
      </c>
      <c r="F98" s="8">
        <f>IF($A98="","",IFERROR(VLOOKUP($A98,'Inmuebles'!$A$2:$AL$101,26,FALSE),0))</f>
        <v/>
      </c>
      <c r="G98" s="8">
        <f>IF($A98="","",IFERROR(VLOOKUP($A98,'Inmuebles'!$A$2:$AL$101,27,FALSE),0))</f>
        <v/>
      </c>
      <c r="H98" s="7">
        <f>IF($A98="","",IFERROR(VLOOKUP($A98,'Inmuebles'!$A$2:$AL$101,34,FALSE),0))</f>
        <v/>
      </c>
      <c r="I98" s="9">
        <f>IF($A98="","",IFERROR(VLOOKUP($A98,'Inmuebles'!$A$2:$AL$101,37,FALSE),""))</f>
        <v/>
      </c>
    </row>
    <row r="99">
      <c r="A99" s="12">
        <f>IF('Inmuebles'!$A$85="","",'Inmuebles'!$A$85)</f>
        <v/>
      </c>
      <c r="B99" s="19">
        <f>IF($A99="","",IFERROR(VLOOKUP($A99,'Inmuebles'!$A$2:$AL$101,2,FALSE),""))</f>
        <v/>
      </c>
      <c r="C99" s="19">
        <f>IF($A99="","",IFERROR(VLOOKUP($A99,'Inmuebles'!$A$2:$AL$101,3,FALSE),""))</f>
        <v/>
      </c>
      <c r="D99" s="10">
        <f>IF($A99="","",IFERROR(VLOOKUP($A99,'Inmuebles'!$A$2:$AL$101,13,FALSE),0))</f>
        <v/>
      </c>
      <c r="E99" s="10">
        <f>IF($A99="","",IFERROR(VLOOKUP($A99,'Inmuebles'!$A$2:$AL$101,14,FALSE),0))</f>
        <v/>
      </c>
      <c r="F99" s="11">
        <f>IF($A99="","",IFERROR(VLOOKUP($A99,'Inmuebles'!$A$2:$AL$101,26,FALSE),0))</f>
        <v/>
      </c>
      <c r="G99" s="11">
        <f>IF($A99="","",IFERROR(VLOOKUP($A99,'Inmuebles'!$A$2:$AL$101,27,FALSE),0))</f>
        <v/>
      </c>
      <c r="H99" s="10">
        <f>IF($A99="","",IFERROR(VLOOKUP($A99,'Inmuebles'!$A$2:$AL$101,34,FALSE),0))</f>
        <v/>
      </c>
      <c r="I99" s="12">
        <f>IF($A99="","",IFERROR(VLOOKUP($A99,'Inmuebles'!$A$2:$AL$101,37,FALSE),""))</f>
        <v/>
      </c>
    </row>
    <row r="100">
      <c r="A100" s="9">
        <f>IF('Inmuebles'!$A$86="","",'Inmuebles'!$A$86)</f>
        <v/>
      </c>
      <c r="B100" s="18">
        <f>IF($A100="","",IFERROR(VLOOKUP($A100,'Inmuebles'!$A$2:$AL$101,2,FALSE),""))</f>
        <v/>
      </c>
      <c r="C100" s="18">
        <f>IF($A100="","",IFERROR(VLOOKUP($A100,'Inmuebles'!$A$2:$AL$101,3,FALSE),""))</f>
        <v/>
      </c>
      <c r="D100" s="7">
        <f>IF($A100="","",IFERROR(VLOOKUP($A100,'Inmuebles'!$A$2:$AL$101,13,FALSE),0))</f>
        <v/>
      </c>
      <c r="E100" s="7">
        <f>IF($A100="","",IFERROR(VLOOKUP($A100,'Inmuebles'!$A$2:$AL$101,14,FALSE),0))</f>
        <v/>
      </c>
      <c r="F100" s="8">
        <f>IF($A100="","",IFERROR(VLOOKUP($A100,'Inmuebles'!$A$2:$AL$101,26,FALSE),0))</f>
        <v/>
      </c>
      <c r="G100" s="8">
        <f>IF($A100="","",IFERROR(VLOOKUP($A100,'Inmuebles'!$A$2:$AL$101,27,FALSE),0))</f>
        <v/>
      </c>
      <c r="H100" s="7">
        <f>IF($A100="","",IFERROR(VLOOKUP($A100,'Inmuebles'!$A$2:$AL$101,34,FALSE),0))</f>
        <v/>
      </c>
      <c r="I100" s="9">
        <f>IF($A100="","",IFERROR(VLOOKUP($A100,'Inmuebles'!$A$2:$AL$101,37,FALSE),""))</f>
        <v/>
      </c>
    </row>
    <row r="101">
      <c r="A101" s="12">
        <f>IF('Inmuebles'!$A$87="","",'Inmuebles'!$A$87)</f>
        <v/>
      </c>
      <c r="B101" s="19">
        <f>IF($A101="","",IFERROR(VLOOKUP($A101,'Inmuebles'!$A$2:$AL$101,2,FALSE),""))</f>
        <v/>
      </c>
      <c r="C101" s="19">
        <f>IF($A101="","",IFERROR(VLOOKUP($A101,'Inmuebles'!$A$2:$AL$101,3,FALSE),""))</f>
        <v/>
      </c>
      <c r="D101" s="10">
        <f>IF($A101="","",IFERROR(VLOOKUP($A101,'Inmuebles'!$A$2:$AL$101,13,FALSE),0))</f>
        <v/>
      </c>
      <c r="E101" s="10">
        <f>IF($A101="","",IFERROR(VLOOKUP($A101,'Inmuebles'!$A$2:$AL$101,14,FALSE),0))</f>
        <v/>
      </c>
      <c r="F101" s="11">
        <f>IF($A101="","",IFERROR(VLOOKUP($A101,'Inmuebles'!$A$2:$AL$101,26,FALSE),0))</f>
        <v/>
      </c>
      <c r="G101" s="11">
        <f>IF($A101="","",IFERROR(VLOOKUP($A101,'Inmuebles'!$A$2:$AL$101,27,FALSE),0))</f>
        <v/>
      </c>
      <c r="H101" s="10">
        <f>IF($A101="","",IFERROR(VLOOKUP($A101,'Inmuebles'!$A$2:$AL$101,34,FALSE),0))</f>
        <v/>
      </c>
      <c r="I101" s="12">
        <f>IF($A101="","",IFERROR(VLOOKUP($A101,'Inmuebles'!$A$2:$AL$101,37,FALSE),""))</f>
        <v/>
      </c>
    </row>
    <row r="102">
      <c r="A102" s="9">
        <f>IF('Inmuebles'!$A$88="","",'Inmuebles'!$A$88)</f>
        <v/>
      </c>
      <c r="B102" s="18">
        <f>IF($A102="","",IFERROR(VLOOKUP($A102,'Inmuebles'!$A$2:$AL$101,2,FALSE),""))</f>
        <v/>
      </c>
      <c r="C102" s="18">
        <f>IF($A102="","",IFERROR(VLOOKUP($A102,'Inmuebles'!$A$2:$AL$101,3,FALSE),""))</f>
        <v/>
      </c>
      <c r="D102" s="7">
        <f>IF($A102="","",IFERROR(VLOOKUP($A102,'Inmuebles'!$A$2:$AL$101,13,FALSE),0))</f>
        <v/>
      </c>
      <c r="E102" s="7">
        <f>IF($A102="","",IFERROR(VLOOKUP($A102,'Inmuebles'!$A$2:$AL$101,14,FALSE),0))</f>
        <v/>
      </c>
      <c r="F102" s="8">
        <f>IF($A102="","",IFERROR(VLOOKUP($A102,'Inmuebles'!$A$2:$AL$101,26,FALSE),0))</f>
        <v/>
      </c>
      <c r="G102" s="8">
        <f>IF($A102="","",IFERROR(VLOOKUP($A102,'Inmuebles'!$A$2:$AL$101,27,FALSE),0))</f>
        <v/>
      </c>
      <c r="H102" s="7">
        <f>IF($A102="","",IFERROR(VLOOKUP($A102,'Inmuebles'!$A$2:$AL$101,34,FALSE),0))</f>
        <v/>
      </c>
      <c r="I102" s="9">
        <f>IF($A102="","",IFERROR(VLOOKUP($A102,'Inmuebles'!$A$2:$AL$101,37,FALSE),""))</f>
        <v/>
      </c>
    </row>
    <row r="103">
      <c r="A103" s="12">
        <f>IF('Inmuebles'!$A$89="","",'Inmuebles'!$A$89)</f>
        <v/>
      </c>
      <c r="B103" s="19">
        <f>IF($A103="","",IFERROR(VLOOKUP($A103,'Inmuebles'!$A$2:$AL$101,2,FALSE),""))</f>
        <v/>
      </c>
      <c r="C103" s="19">
        <f>IF($A103="","",IFERROR(VLOOKUP($A103,'Inmuebles'!$A$2:$AL$101,3,FALSE),""))</f>
        <v/>
      </c>
      <c r="D103" s="10">
        <f>IF($A103="","",IFERROR(VLOOKUP($A103,'Inmuebles'!$A$2:$AL$101,13,FALSE),0))</f>
        <v/>
      </c>
      <c r="E103" s="10">
        <f>IF($A103="","",IFERROR(VLOOKUP($A103,'Inmuebles'!$A$2:$AL$101,14,FALSE),0))</f>
        <v/>
      </c>
      <c r="F103" s="11">
        <f>IF($A103="","",IFERROR(VLOOKUP($A103,'Inmuebles'!$A$2:$AL$101,26,FALSE),0))</f>
        <v/>
      </c>
      <c r="G103" s="11">
        <f>IF($A103="","",IFERROR(VLOOKUP($A103,'Inmuebles'!$A$2:$AL$101,27,FALSE),0))</f>
        <v/>
      </c>
      <c r="H103" s="10">
        <f>IF($A103="","",IFERROR(VLOOKUP($A103,'Inmuebles'!$A$2:$AL$101,34,FALSE),0))</f>
        <v/>
      </c>
      <c r="I103" s="12">
        <f>IF($A103="","",IFERROR(VLOOKUP($A103,'Inmuebles'!$A$2:$AL$101,37,FALSE),""))</f>
        <v/>
      </c>
    </row>
    <row r="104">
      <c r="A104" s="9">
        <f>IF('Inmuebles'!$A$90="","",'Inmuebles'!$A$90)</f>
        <v/>
      </c>
      <c r="B104" s="18">
        <f>IF($A104="","",IFERROR(VLOOKUP($A104,'Inmuebles'!$A$2:$AL$101,2,FALSE),""))</f>
        <v/>
      </c>
      <c r="C104" s="18">
        <f>IF($A104="","",IFERROR(VLOOKUP($A104,'Inmuebles'!$A$2:$AL$101,3,FALSE),""))</f>
        <v/>
      </c>
      <c r="D104" s="7">
        <f>IF($A104="","",IFERROR(VLOOKUP($A104,'Inmuebles'!$A$2:$AL$101,13,FALSE),0))</f>
        <v/>
      </c>
      <c r="E104" s="7">
        <f>IF($A104="","",IFERROR(VLOOKUP($A104,'Inmuebles'!$A$2:$AL$101,14,FALSE),0))</f>
        <v/>
      </c>
      <c r="F104" s="8">
        <f>IF($A104="","",IFERROR(VLOOKUP($A104,'Inmuebles'!$A$2:$AL$101,26,FALSE),0))</f>
        <v/>
      </c>
      <c r="G104" s="8">
        <f>IF($A104="","",IFERROR(VLOOKUP($A104,'Inmuebles'!$A$2:$AL$101,27,FALSE),0))</f>
        <v/>
      </c>
      <c r="H104" s="7">
        <f>IF($A104="","",IFERROR(VLOOKUP($A104,'Inmuebles'!$A$2:$AL$101,34,FALSE),0))</f>
        <v/>
      </c>
      <c r="I104" s="9">
        <f>IF($A104="","",IFERROR(VLOOKUP($A104,'Inmuebles'!$A$2:$AL$101,37,FALSE),""))</f>
        <v/>
      </c>
    </row>
    <row r="105">
      <c r="A105" s="12">
        <f>IF('Inmuebles'!$A$91="","",'Inmuebles'!$A$91)</f>
        <v/>
      </c>
      <c r="B105" s="19">
        <f>IF($A105="","",IFERROR(VLOOKUP($A105,'Inmuebles'!$A$2:$AL$101,2,FALSE),""))</f>
        <v/>
      </c>
      <c r="C105" s="19">
        <f>IF($A105="","",IFERROR(VLOOKUP($A105,'Inmuebles'!$A$2:$AL$101,3,FALSE),""))</f>
        <v/>
      </c>
      <c r="D105" s="10">
        <f>IF($A105="","",IFERROR(VLOOKUP($A105,'Inmuebles'!$A$2:$AL$101,13,FALSE),0))</f>
        <v/>
      </c>
      <c r="E105" s="10">
        <f>IF($A105="","",IFERROR(VLOOKUP($A105,'Inmuebles'!$A$2:$AL$101,14,FALSE),0))</f>
        <v/>
      </c>
      <c r="F105" s="11">
        <f>IF($A105="","",IFERROR(VLOOKUP($A105,'Inmuebles'!$A$2:$AL$101,26,FALSE),0))</f>
        <v/>
      </c>
      <c r="G105" s="11">
        <f>IF($A105="","",IFERROR(VLOOKUP($A105,'Inmuebles'!$A$2:$AL$101,27,FALSE),0))</f>
        <v/>
      </c>
      <c r="H105" s="10">
        <f>IF($A105="","",IFERROR(VLOOKUP($A105,'Inmuebles'!$A$2:$AL$101,34,FALSE),0))</f>
        <v/>
      </c>
      <c r="I105" s="12">
        <f>IF($A105="","",IFERROR(VLOOKUP($A105,'Inmuebles'!$A$2:$AL$101,37,FALSE),""))</f>
        <v/>
      </c>
    </row>
    <row r="106">
      <c r="A106" s="9">
        <f>IF('Inmuebles'!$A$92="","",'Inmuebles'!$A$92)</f>
        <v/>
      </c>
      <c r="B106" s="18">
        <f>IF($A106="","",IFERROR(VLOOKUP($A106,'Inmuebles'!$A$2:$AL$101,2,FALSE),""))</f>
        <v/>
      </c>
      <c r="C106" s="18">
        <f>IF($A106="","",IFERROR(VLOOKUP($A106,'Inmuebles'!$A$2:$AL$101,3,FALSE),""))</f>
        <v/>
      </c>
      <c r="D106" s="7">
        <f>IF($A106="","",IFERROR(VLOOKUP($A106,'Inmuebles'!$A$2:$AL$101,13,FALSE),0))</f>
        <v/>
      </c>
      <c r="E106" s="7">
        <f>IF($A106="","",IFERROR(VLOOKUP($A106,'Inmuebles'!$A$2:$AL$101,14,FALSE),0))</f>
        <v/>
      </c>
      <c r="F106" s="8">
        <f>IF($A106="","",IFERROR(VLOOKUP($A106,'Inmuebles'!$A$2:$AL$101,26,FALSE),0))</f>
        <v/>
      </c>
      <c r="G106" s="8">
        <f>IF($A106="","",IFERROR(VLOOKUP($A106,'Inmuebles'!$A$2:$AL$101,27,FALSE),0))</f>
        <v/>
      </c>
      <c r="H106" s="7">
        <f>IF($A106="","",IFERROR(VLOOKUP($A106,'Inmuebles'!$A$2:$AL$101,34,FALSE),0))</f>
        <v/>
      </c>
      <c r="I106" s="9">
        <f>IF($A106="","",IFERROR(VLOOKUP($A106,'Inmuebles'!$A$2:$AL$101,37,FALSE),""))</f>
        <v/>
      </c>
    </row>
    <row r="107">
      <c r="A107" s="12">
        <f>IF('Inmuebles'!$A$93="","",'Inmuebles'!$A$93)</f>
        <v/>
      </c>
      <c r="B107" s="19">
        <f>IF($A107="","",IFERROR(VLOOKUP($A107,'Inmuebles'!$A$2:$AL$101,2,FALSE),""))</f>
        <v/>
      </c>
      <c r="C107" s="19">
        <f>IF($A107="","",IFERROR(VLOOKUP($A107,'Inmuebles'!$A$2:$AL$101,3,FALSE),""))</f>
        <v/>
      </c>
      <c r="D107" s="10">
        <f>IF($A107="","",IFERROR(VLOOKUP($A107,'Inmuebles'!$A$2:$AL$101,13,FALSE),0))</f>
        <v/>
      </c>
      <c r="E107" s="10">
        <f>IF($A107="","",IFERROR(VLOOKUP($A107,'Inmuebles'!$A$2:$AL$101,14,FALSE),0))</f>
        <v/>
      </c>
      <c r="F107" s="11">
        <f>IF($A107="","",IFERROR(VLOOKUP($A107,'Inmuebles'!$A$2:$AL$101,26,FALSE),0))</f>
        <v/>
      </c>
      <c r="G107" s="11">
        <f>IF($A107="","",IFERROR(VLOOKUP($A107,'Inmuebles'!$A$2:$AL$101,27,FALSE),0))</f>
        <v/>
      </c>
      <c r="H107" s="10">
        <f>IF($A107="","",IFERROR(VLOOKUP($A107,'Inmuebles'!$A$2:$AL$101,34,FALSE),0))</f>
        <v/>
      </c>
      <c r="I107" s="12">
        <f>IF($A107="","",IFERROR(VLOOKUP($A107,'Inmuebles'!$A$2:$AL$101,37,FALSE),""))</f>
        <v/>
      </c>
    </row>
    <row r="108">
      <c r="A108" s="9">
        <f>IF('Inmuebles'!$A$94="","",'Inmuebles'!$A$94)</f>
        <v/>
      </c>
      <c r="B108" s="18">
        <f>IF($A108="","",IFERROR(VLOOKUP($A108,'Inmuebles'!$A$2:$AL$101,2,FALSE),""))</f>
        <v/>
      </c>
      <c r="C108" s="18">
        <f>IF($A108="","",IFERROR(VLOOKUP($A108,'Inmuebles'!$A$2:$AL$101,3,FALSE),""))</f>
        <v/>
      </c>
      <c r="D108" s="7">
        <f>IF($A108="","",IFERROR(VLOOKUP($A108,'Inmuebles'!$A$2:$AL$101,13,FALSE),0))</f>
        <v/>
      </c>
      <c r="E108" s="7">
        <f>IF($A108="","",IFERROR(VLOOKUP($A108,'Inmuebles'!$A$2:$AL$101,14,FALSE),0))</f>
        <v/>
      </c>
      <c r="F108" s="8">
        <f>IF($A108="","",IFERROR(VLOOKUP($A108,'Inmuebles'!$A$2:$AL$101,26,FALSE),0))</f>
        <v/>
      </c>
      <c r="G108" s="8">
        <f>IF($A108="","",IFERROR(VLOOKUP($A108,'Inmuebles'!$A$2:$AL$101,27,FALSE),0))</f>
        <v/>
      </c>
      <c r="H108" s="7">
        <f>IF($A108="","",IFERROR(VLOOKUP($A108,'Inmuebles'!$A$2:$AL$101,34,FALSE),0))</f>
        <v/>
      </c>
      <c r="I108" s="9">
        <f>IF($A108="","",IFERROR(VLOOKUP($A108,'Inmuebles'!$A$2:$AL$101,37,FALSE),""))</f>
        <v/>
      </c>
    </row>
    <row r="109">
      <c r="A109" s="12">
        <f>IF('Inmuebles'!$A$95="","",'Inmuebles'!$A$95)</f>
        <v/>
      </c>
      <c r="B109" s="19">
        <f>IF($A109="","",IFERROR(VLOOKUP($A109,'Inmuebles'!$A$2:$AL$101,2,FALSE),""))</f>
        <v/>
      </c>
      <c r="C109" s="19">
        <f>IF($A109="","",IFERROR(VLOOKUP($A109,'Inmuebles'!$A$2:$AL$101,3,FALSE),""))</f>
        <v/>
      </c>
      <c r="D109" s="10">
        <f>IF($A109="","",IFERROR(VLOOKUP($A109,'Inmuebles'!$A$2:$AL$101,13,FALSE),0))</f>
        <v/>
      </c>
      <c r="E109" s="10">
        <f>IF($A109="","",IFERROR(VLOOKUP($A109,'Inmuebles'!$A$2:$AL$101,14,FALSE),0))</f>
        <v/>
      </c>
      <c r="F109" s="11">
        <f>IF($A109="","",IFERROR(VLOOKUP($A109,'Inmuebles'!$A$2:$AL$101,26,FALSE),0))</f>
        <v/>
      </c>
      <c r="G109" s="11">
        <f>IF($A109="","",IFERROR(VLOOKUP($A109,'Inmuebles'!$A$2:$AL$101,27,FALSE),0))</f>
        <v/>
      </c>
      <c r="H109" s="10">
        <f>IF($A109="","",IFERROR(VLOOKUP($A109,'Inmuebles'!$A$2:$AL$101,34,FALSE),0))</f>
        <v/>
      </c>
      <c r="I109" s="12">
        <f>IF($A109="","",IFERROR(VLOOKUP($A109,'Inmuebles'!$A$2:$AL$101,37,FALSE),""))</f>
        <v/>
      </c>
    </row>
    <row r="110">
      <c r="A110" s="9">
        <f>IF('Inmuebles'!$A$96="","",'Inmuebles'!$A$96)</f>
        <v/>
      </c>
      <c r="B110" s="18">
        <f>IF($A110="","",IFERROR(VLOOKUP($A110,'Inmuebles'!$A$2:$AL$101,2,FALSE),""))</f>
        <v/>
      </c>
      <c r="C110" s="18">
        <f>IF($A110="","",IFERROR(VLOOKUP($A110,'Inmuebles'!$A$2:$AL$101,3,FALSE),""))</f>
        <v/>
      </c>
      <c r="D110" s="7">
        <f>IF($A110="","",IFERROR(VLOOKUP($A110,'Inmuebles'!$A$2:$AL$101,13,FALSE),0))</f>
        <v/>
      </c>
      <c r="E110" s="7">
        <f>IF($A110="","",IFERROR(VLOOKUP($A110,'Inmuebles'!$A$2:$AL$101,14,FALSE),0))</f>
        <v/>
      </c>
      <c r="F110" s="8">
        <f>IF($A110="","",IFERROR(VLOOKUP($A110,'Inmuebles'!$A$2:$AL$101,26,FALSE),0))</f>
        <v/>
      </c>
      <c r="G110" s="8">
        <f>IF($A110="","",IFERROR(VLOOKUP($A110,'Inmuebles'!$A$2:$AL$101,27,FALSE),0))</f>
        <v/>
      </c>
      <c r="H110" s="7">
        <f>IF($A110="","",IFERROR(VLOOKUP($A110,'Inmuebles'!$A$2:$AL$101,34,FALSE),0))</f>
        <v/>
      </c>
      <c r="I110" s="9">
        <f>IF($A110="","",IFERROR(VLOOKUP($A110,'Inmuebles'!$A$2:$AL$101,37,FALSE),""))</f>
        <v/>
      </c>
    </row>
    <row r="111">
      <c r="A111" s="12">
        <f>IF('Inmuebles'!$A$97="","",'Inmuebles'!$A$97)</f>
        <v/>
      </c>
      <c r="B111" s="19">
        <f>IF($A111="","",IFERROR(VLOOKUP($A111,'Inmuebles'!$A$2:$AL$101,2,FALSE),""))</f>
        <v/>
      </c>
      <c r="C111" s="19">
        <f>IF($A111="","",IFERROR(VLOOKUP($A111,'Inmuebles'!$A$2:$AL$101,3,FALSE),""))</f>
        <v/>
      </c>
      <c r="D111" s="10">
        <f>IF($A111="","",IFERROR(VLOOKUP($A111,'Inmuebles'!$A$2:$AL$101,13,FALSE),0))</f>
        <v/>
      </c>
      <c r="E111" s="10">
        <f>IF($A111="","",IFERROR(VLOOKUP($A111,'Inmuebles'!$A$2:$AL$101,14,FALSE),0))</f>
        <v/>
      </c>
      <c r="F111" s="11">
        <f>IF($A111="","",IFERROR(VLOOKUP($A111,'Inmuebles'!$A$2:$AL$101,26,FALSE),0))</f>
        <v/>
      </c>
      <c r="G111" s="11">
        <f>IF($A111="","",IFERROR(VLOOKUP($A111,'Inmuebles'!$A$2:$AL$101,27,FALSE),0))</f>
        <v/>
      </c>
      <c r="H111" s="10">
        <f>IF($A111="","",IFERROR(VLOOKUP($A111,'Inmuebles'!$A$2:$AL$101,34,FALSE),0))</f>
        <v/>
      </c>
      <c r="I111" s="12">
        <f>IF($A111="","",IFERROR(VLOOKUP($A111,'Inmuebles'!$A$2:$AL$101,37,FALSE),""))</f>
        <v/>
      </c>
    </row>
    <row r="112">
      <c r="A112" s="9">
        <f>IF('Inmuebles'!$A$98="","",'Inmuebles'!$A$98)</f>
        <v/>
      </c>
      <c r="B112" s="18">
        <f>IF($A112="","",IFERROR(VLOOKUP($A112,'Inmuebles'!$A$2:$AL$101,2,FALSE),""))</f>
        <v/>
      </c>
      <c r="C112" s="18">
        <f>IF($A112="","",IFERROR(VLOOKUP($A112,'Inmuebles'!$A$2:$AL$101,3,FALSE),""))</f>
        <v/>
      </c>
      <c r="D112" s="7">
        <f>IF($A112="","",IFERROR(VLOOKUP($A112,'Inmuebles'!$A$2:$AL$101,13,FALSE),0))</f>
        <v/>
      </c>
      <c r="E112" s="7">
        <f>IF($A112="","",IFERROR(VLOOKUP($A112,'Inmuebles'!$A$2:$AL$101,14,FALSE),0))</f>
        <v/>
      </c>
      <c r="F112" s="8">
        <f>IF($A112="","",IFERROR(VLOOKUP($A112,'Inmuebles'!$A$2:$AL$101,26,FALSE),0))</f>
        <v/>
      </c>
      <c r="G112" s="8">
        <f>IF($A112="","",IFERROR(VLOOKUP($A112,'Inmuebles'!$A$2:$AL$101,27,FALSE),0))</f>
        <v/>
      </c>
      <c r="H112" s="7">
        <f>IF($A112="","",IFERROR(VLOOKUP($A112,'Inmuebles'!$A$2:$AL$101,34,FALSE),0))</f>
        <v/>
      </c>
      <c r="I112" s="9">
        <f>IF($A112="","",IFERROR(VLOOKUP($A112,'Inmuebles'!$A$2:$AL$101,37,FALSE),""))</f>
        <v/>
      </c>
    </row>
    <row r="113">
      <c r="A113" s="12">
        <f>IF('Inmuebles'!$A$99="","",'Inmuebles'!$A$99)</f>
        <v/>
      </c>
      <c r="B113" s="19">
        <f>IF($A113="","",IFERROR(VLOOKUP($A113,'Inmuebles'!$A$2:$AL$101,2,FALSE),""))</f>
        <v/>
      </c>
      <c r="C113" s="19">
        <f>IF($A113="","",IFERROR(VLOOKUP($A113,'Inmuebles'!$A$2:$AL$101,3,FALSE),""))</f>
        <v/>
      </c>
      <c r="D113" s="10">
        <f>IF($A113="","",IFERROR(VLOOKUP($A113,'Inmuebles'!$A$2:$AL$101,13,FALSE),0))</f>
        <v/>
      </c>
      <c r="E113" s="10">
        <f>IF($A113="","",IFERROR(VLOOKUP($A113,'Inmuebles'!$A$2:$AL$101,14,FALSE),0))</f>
        <v/>
      </c>
      <c r="F113" s="11">
        <f>IF($A113="","",IFERROR(VLOOKUP($A113,'Inmuebles'!$A$2:$AL$101,26,FALSE),0))</f>
        <v/>
      </c>
      <c r="G113" s="11">
        <f>IF($A113="","",IFERROR(VLOOKUP($A113,'Inmuebles'!$A$2:$AL$101,27,FALSE),0))</f>
        <v/>
      </c>
      <c r="H113" s="10">
        <f>IF($A113="","",IFERROR(VLOOKUP($A113,'Inmuebles'!$A$2:$AL$101,34,FALSE),0))</f>
        <v/>
      </c>
      <c r="I113" s="12">
        <f>IF($A113="","",IFERROR(VLOOKUP($A113,'Inmuebles'!$A$2:$AL$101,37,FALSE),""))</f>
        <v/>
      </c>
    </row>
    <row r="114">
      <c r="A114" s="9">
        <f>IF('Inmuebles'!$A$100="","",'Inmuebles'!$A$100)</f>
        <v/>
      </c>
      <c r="B114" s="18">
        <f>IF($A114="","",IFERROR(VLOOKUP($A114,'Inmuebles'!$A$2:$AL$101,2,FALSE),""))</f>
        <v/>
      </c>
      <c r="C114" s="18">
        <f>IF($A114="","",IFERROR(VLOOKUP($A114,'Inmuebles'!$A$2:$AL$101,3,FALSE),""))</f>
        <v/>
      </c>
      <c r="D114" s="7">
        <f>IF($A114="","",IFERROR(VLOOKUP($A114,'Inmuebles'!$A$2:$AL$101,13,FALSE),0))</f>
        <v/>
      </c>
      <c r="E114" s="7">
        <f>IF($A114="","",IFERROR(VLOOKUP($A114,'Inmuebles'!$A$2:$AL$101,14,FALSE),0))</f>
        <v/>
      </c>
      <c r="F114" s="8">
        <f>IF($A114="","",IFERROR(VLOOKUP($A114,'Inmuebles'!$A$2:$AL$101,26,FALSE),0))</f>
        <v/>
      </c>
      <c r="G114" s="8">
        <f>IF($A114="","",IFERROR(VLOOKUP($A114,'Inmuebles'!$A$2:$AL$101,27,FALSE),0))</f>
        <v/>
      </c>
      <c r="H114" s="7">
        <f>IF($A114="","",IFERROR(VLOOKUP($A114,'Inmuebles'!$A$2:$AL$101,34,FALSE),0))</f>
        <v/>
      </c>
      <c r="I114" s="9">
        <f>IF($A114="","",IFERROR(VLOOKUP($A114,'Inmuebles'!$A$2:$AL$101,37,FALSE),""))</f>
        <v/>
      </c>
    </row>
    <row r="115">
      <c r="A115" s="12">
        <f>IF('Inmuebles'!$A$101="","",'Inmuebles'!$A$101)</f>
        <v/>
      </c>
      <c r="B115" s="19">
        <f>IF($A115="","",IFERROR(VLOOKUP($A115,'Inmuebles'!$A$2:$AL$101,2,FALSE),""))</f>
        <v/>
      </c>
      <c r="C115" s="19">
        <f>IF($A115="","",IFERROR(VLOOKUP($A115,'Inmuebles'!$A$2:$AL$101,3,FALSE),""))</f>
        <v/>
      </c>
      <c r="D115" s="10">
        <f>IF($A115="","",IFERROR(VLOOKUP($A115,'Inmuebles'!$A$2:$AL$101,13,FALSE),0))</f>
        <v/>
      </c>
      <c r="E115" s="10">
        <f>IF($A115="","",IFERROR(VLOOKUP($A115,'Inmuebles'!$A$2:$AL$101,14,FALSE),0))</f>
        <v/>
      </c>
      <c r="F115" s="11">
        <f>IF($A115="","",IFERROR(VLOOKUP($A115,'Inmuebles'!$A$2:$AL$101,26,FALSE),0))</f>
        <v/>
      </c>
      <c r="G115" s="11">
        <f>IF($A115="","",IFERROR(VLOOKUP($A115,'Inmuebles'!$A$2:$AL$101,27,FALSE),0))</f>
        <v/>
      </c>
      <c r="H115" s="10">
        <f>IF($A115="","",IFERROR(VLOOKUP($A115,'Inmuebles'!$A$2:$AL$101,34,FALSE),0))</f>
        <v/>
      </c>
      <c r="I115" s="12">
        <f>IF($A115="","",IFERROR(VLOOKUP($A115,'Inmuebles'!$A$2:$AL$101,37,FALSE),""))</f>
        <v/>
      </c>
    </row>
  </sheetData>
  <autoFilter ref="A15:I115"/>
  <mergeCells count="1">
    <mergeCell ref="A1:H1"/>
  </mergeCells>
  <conditionalFormatting sqref="I16:I115">
    <cfRule type="expression" priority="1" dxfId="0" stopIfTrue="1">
      <formula>$I16="VIABLE"</formula>
    </cfRule>
    <cfRule type="expression" priority="2" dxfId="1" stopIfTrue="1">
      <formula>$I16="REVISAR"</formula>
    </cfRule>
    <cfRule type="expression" priority="3" dxfId="2" stopIfTrue="1">
      <formula>$I16="NO VIABLE"</formula>
    </cfRule>
  </conditionalFormatting>
  <conditionalFormatting sqref="H16:H115">
    <cfRule type="expression" priority="4" dxfId="0" stopIfTrue="1">
      <formula>AND($H16&gt;0,$A16&lt;&gt;"")</formula>
    </cfRule>
    <cfRule type="expression" priority="5" dxfId="2" stopIfTrue="1">
      <formula>AND($H16&lt;0,$A16&lt;&gt;"")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1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0" customWidth="1" min="1" max="1"/>
    <col width="115" customWidth="1" min="2" max="2"/>
  </cols>
  <sheetData>
    <row r="1" ht="30" customHeight="1">
      <c r="A1" s="13" t="inlineStr">
        <is>
          <t>Guía de uso del estudio de viabilidad de compra para alquilar</t>
        </is>
      </c>
    </row>
    <row r="3">
      <c r="A3" s="1" t="inlineStr">
        <is>
          <t>Apartado</t>
        </is>
      </c>
      <c r="B3" s="1" t="inlineStr">
        <is>
          <t>Indicaciones</t>
        </is>
      </c>
    </row>
    <row r="4" ht="62" customHeight="1">
      <c r="A4" s="14" t="inlineStr">
        <is>
          <t>Objetivo del análisis</t>
        </is>
      </c>
      <c r="B4" s="19" t="inlineStr">
        <is>
          <t>La hoja Inmuebles permite comparar viviendas candidatas para compra y alquiler residencial. El criterio actual clasifica como VIABLE una oportunidad con flujo de caja anual positivo y rentabilidad sobre capital igual o superior al 5%; REVISAR si el flujo es positivo pero no alcanza ese nivel; y NO VIABLE si el flujo es negativo.</t>
        </is>
      </c>
    </row>
    <row r="5" ht="62" customHeight="1">
      <c r="A5" s="14" t="inlineStr">
        <is>
          <t>Datos editables</t>
        </is>
      </c>
      <c r="B5" s="19" t="inlineStr">
        <is>
          <t>Las celdas en amarillo pálido son datos de entrada editables: precio, gastos estimados, renta, ocupación, financiación y observaciones. Las demás columnas calculan automáticamente inversión, ingresos, gastos, deuda y rentabilidades.</t>
        </is>
      </c>
    </row>
    <row r="6" ht="62" customHeight="1">
      <c r="A6" s="14" t="inlineStr">
        <is>
          <t>Rentabilidad bruta</t>
        </is>
      </c>
      <c r="B6" s="19" t="inlineStr">
        <is>
          <t>La rentabilidad bruta relaciona los ingresos brutos anuales estimados con el precio total de inversión. Es una medida inicial que no descuenta gastos operativos ni financiación.</t>
        </is>
      </c>
    </row>
    <row r="7" ht="62" customHeight="1">
      <c r="A7" s="14" t="inlineStr">
        <is>
          <t>Rentabilidad neta y sobre capital</t>
        </is>
      </c>
      <c r="B7" s="19" t="inlineStr">
        <is>
          <t>La rentabilidad neta relaciona los ingresos netos operativos con la inversión total. La rentabilidad sobre capital relaciona el flujo de caja anual tras deuda con la aportación de capital propia.</t>
        </is>
      </c>
    </row>
    <row r="8" ht="62" customHeight="1">
      <c r="A8" s="14" t="inlineStr">
        <is>
          <t>Gastos de compraventa</t>
        </is>
      </c>
      <c r="B8" s="19" t="inlineStr">
        <is>
          <t>Estime los gastos de compraventa según el caso: ITP para vivienda usada; IVA y AJD para obra nueva; además de notaría, registro, gestoría y otros costes asociados. Confirme importes aplicables con un profesional.</t>
        </is>
      </c>
    </row>
    <row r="9" ht="62" customHeight="1">
      <c r="A9" s="14" t="inlineStr">
        <is>
          <t>Gastos deducibles potenciales</t>
        </is>
      </c>
      <c r="B9" s="19" t="inlineStr">
        <is>
          <t>Como referencia, pueden existir gastos deducibles como comunidad, seguro, IBI, intereses, mantenimiento y amortización fiscal del 3%, según normativa aplicable y situación individual del contribuyente.</t>
        </is>
      </c>
    </row>
    <row r="10" ht="62" customHeight="1">
      <c r="A10" s="14" t="inlineStr">
        <is>
          <t>Fianza y depósito</t>
        </is>
      </c>
      <c r="B10" s="19" t="inlineStr">
        <is>
          <t>Para alquiler de vivienda habitual, considere la fianza legal de una mensualidad y su depósito ante el organismo autonómico correspondiente, conforme a los requisitos aplicables.</t>
        </is>
      </c>
    </row>
    <row r="11" ht="62" customHeight="1">
      <c r="A11" s="14" t="inlineStr">
        <is>
          <t>Revisión profesional</t>
        </is>
      </c>
      <c r="B11" s="19" t="inlineStr">
        <is>
          <t>Antes de comprar, revise LAU, certificado energético, cédula de habitabilidad cuando proceda, nota simple, referencia catastral, cargas, derramas, licencias y estado real del inmueble con un profesional.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2026-10-13T09:13:19Z</dcterms:created>
  <dcterms:modified xmlns:dcterms="http://purl.org/dc/terms/" xmlns:xsi="http://www.w3.org/2001/XMLSchema-instance" xsi:type="dcterms:W3CDTF">2026-10-13T09:13:19Z</dcterms:modified>
</cp:coreProperties>
</file>