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vocatoria" sheetId="1" state="visible" r:id="rId1"/>
    <sheet xmlns:r="http://schemas.openxmlformats.org/officeDocument/2006/relationships" name="Propietarios" sheetId="2" state="visible" r:id="rId2"/>
    <sheet xmlns:r="http://schemas.openxmlformats.org/officeDocument/2006/relationships" name="Resumen" sheetId="3" state="visible" r:id="rId3"/>
    <sheet xmlns:r="http://schemas.openxmlformats.org/officeDocument/2006/relationships" name="Instrucciones" sheetId="4" state="visible" r:id="rId4"/>
  </sheets>
  <definedNames/>
  <calcPr calcId="124519" fullCalcOnLoad="1"/>
</workbook>
</file>

<file path=xl/styles.xml><?xml version="1.0" encoding="utf-8"?>
<styleSheet xmlns="http://schemas.openxmlformats.org/spreadsheetml/2006/main">
  <numFmts count="2">
    <numFmt numFmtId="164" formatCode="0,00&quot;%&quot;"/>
    <numFmt numFmtId="165" formatCode="#.##0,00 &quot;€&quot;"/>
  </numFmts>
  <fonts count="7">
    <font>
      <name val="Calibri"/>
      <family val="2"/>
      <color theme="1"/>
      <sz val="11"/>
      <scheme val="minor"/>
    </font>
    <font>
      <name val="Calibri"/>
      <b val="1"/>
      <color rgb="000F766E"/>
      <sz val="16"/>
    </font>
    <font>
      <name val="Calibri"/>
      <i val="1"/>
      <color rgb="0014B8A6"/>
      <sz val="11"/>
    </font>
    <font>
      <name val="Calibri"/>
      <b val="1"/>
      <color rgb="001F2937"/>
      <sz val="10"/>
    </font>
    <font>
      <name val="Calibri"/>
      <color rgb="001F2937"/>
      <sz val="10"/>
    </font>
    <font>
      <name val="Calibri"/>
      <b val="1"/>
      <color rgb="00FFFFFF"/>
      <sz val="11"/>
    </font>
    <font>
      <name val="Calibri"/>
      <i val="1"/>
      <color rgb="006B7280"/>
      <sz val="9"/>
    </font>
  </fonts>
  <fills count="7">
    <fill>
      <patternFill/>
    </fill>
    <fill>
      <patternFill patternType="gray125"/>
    </fill>
    <fill>
      <patternFill patternType="solid">
        <fgColor rgb="00FFFBEB"/>
        <bgColor rgb="00FFFBEB"/>
      </patternFill>
    </fill>
    <fill>
      <patternFill patternType="solid">
        <fgColor rgb="000F766E"/>
        <bgColor rgb="000F766E"/>
      </patternFill>
    </fill>
    <fill>
      <patternFill patternType="solid">
        <fgColor rgb="00FFFFFF"/>
        <bgColor rgb="00FFFFFF"/>
      </patternFill>
    </fill>
    <fill>
      <patternFill patternType="solid">
        <fgColor rgb="00F0FDFA"/>
        <bgColor rgb="00F0FDFA"/>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0" borderId="1" applyAlignment="1" pivotButton="0" quotePrefix="0" xfId="0">
      <alignment horizontal="left" vertical="center" wrapText="1"/>
    </xf>
    <xf numFmtId="0" fontId="4" fillId="2" borderId="1" applyAlignment="1" pivotButton="0" quotePrefix="0" xfId="0">
      <alignment horizontal="left" vertical="center" wrapText="1"/>
    </xf>
    <xf numFmtId="0" fontId="5" fillId="3" borderId="1" applyAlignment="1" pivotButton="0" quotePrefix="0" xfId="0">
      <alignment horizontal="center" vertical="center" wrapText="1"/>
    </xf>
    <xf numFmtId="0" fontId="0" fillId="0" borderId="1" pivotButton="0" quotePrefix="0" xfId="0"/>
    <xf numFmtId="0" fontId="3" fillId="0" borderId="1" applyAlignment="1" pivotButton="0" quotePrefix="0" xfId="0">
      <alignment horizontal="center" vertical="center" wrapText="1"/>
    </xf>
    <xf numFmtId="0" fontId="4" fillId="0" borderId="1" applyAlignment="1" pivotButton="0" quotePrefix="0" xfId="0">
      <alignment horizontal="left" vertical="center" wrapText="1"/>
    </xf>
    <xf numFmtId="0" fontId="6" fillId="0" borderId="0" applyAlignment="1" pivotButton="0" quotePrefix="0" xfId="0">
      <alignment horizontal="left" vertical="center" wrapText="1"/>
    </xf>
    <xf numFmtId="0" fontId="4" fillId="4" borderId="1" applyAlignment="1" pivotButton="0" quotePrefix="0" xfId="0">
      <alignment horizontal="center" vertical="center" wrapText="1"/>
    </xf>
    <xf numFmtId="0" fontId="4" fillId="4" borderId="1" applyAlignment="1" pivotButton="0" quotePrefix="0" xfId="0">
      <alignment horizontal="left" vertical="center" wrapText="1"/>
    </xf>
    <xf numFmtId="164" fontId="4" fillId="4" borderId="1" applyAlignment="1" pivotButton="0" quotePrefix="0" xfId="0">
      <alignment horizontal="center" vertical="center" wrapText="1"/>
    </xf>
    <xf numFmtId="165"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5" borderId="1" applyAlignment="1" pivotButton="0" quotePrefix="0" xfId="0">
      <alignment horizontal="left" vertical="center" wrapText="1"/>
    </xf>
    <xf numFmtId="164" fontId="4" fillId="5" borderId="1" applyAlignment="1" pivotButton="0" quotePrefix="0" xfId="0">
      <alignment horizontal="center" vertical="center" wrapText="1"/>
    </xf>
    <xf numFmtId="165" fontId="4" fillId="5" borderId="1" applyAlignment="1" pivotButton="0" quotePrefix="0" xfId="0">
      <alignment horizontal="center" vertical="center" wrapText="1"/>
    </xf>
    <xf numFmtId="0" fontId="0" fillId="6" borderId="1" pivotButton="0" quotePrefix="0" xfId="0"/>
    <xf numFmtId="0" fontId="5" fillId="6" borderId="1" pivotButton="0" quotePrefix="0" xfId="0"/>
    <xf numFmtId="164" fontId="5" fillId="6" borderId="1" pivotButton="0" quotePrefix="0" xfId="0"/>
    <xf numFmtId="165" fontId="5" fillId="6" borderId="1" pivotButton="0" quotePrefix="0" xfId="0"/>
    <xf numFmtId="0" fontId="5" fillId="3" borderId="1" pivotButton="0" quotePrefix="0" xfId="0"/>
    <xf numFmtId="0" fontId="3" fillId="0" borderId="0" pivotButton="0" quotePrefix="0" xfId="0"/>
    <xf numFmtId="164" fontId="4" fillId="0" borderId="0" pivotButton="0" quotePrefix="0" xfId="0"/>
    <xf numFmtId="0" fontId="4" fillId="0" borderId="0" pivotButton="0" quotePrefix="0" xfId="0"/>
    <xf numFmtId="0" fontId="0" fillId="2" borderId="1" pivotButton="0" quotePrefix="0" xfId="0"/>
    <xf numFmtId="165" fontId="0" fillId="0" borderId="0" pivotButton="0" quotePrefix="0" xfId="0"/>
    <xf numFmtId="0" fontId="3" fillId="5" borderId="1" applyAlignment="1" pivotButton="0" quotePrefix="0" xfId="0">
      <alignment horizontal="left" vertical="center" wrapText="1"/>
    </xf>
    <xf numFmtId="0" fontId="3" fillId="4" borderId="1" applyAlignment="1" pivotButton="0" quotePrefix="0" xfId="0">
      <alignment horizontal="left" vertical="center" wrapText="1"/>
    </xf>
    <xf numFmtId="0" fontId="4" fillId="0" borderId="1" pivotButton="0" quotePrefix="0" xfId="0"/>
    <xf numFmtId="165" fontId="4" fillId="0" borderId="1" pivotButton="0" quotePrefix="0" xfId="0"/>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DC2626"/>
        <sz val="10"/>
      </font>
      <fill>
        <patternFill patternType="solid">
          <fgColor rgb="00FEE2E2"/>
          <bgColor rgb="00FEE2E2"/>
        </patternFill>
      </fill>
    </dxf>
    <dxf>
      <font>
        <name val="Calibri"/>
        <b val="1"/>
        <color rgb="0022C55E"/>
        <sz val="10"/>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Distribución de Asistencia</a:t>
            </a:r>
          </a:p>
        </rich>
      </tx>
    </title>
    <plotArea>
      <pieChart>
        <varyColors val="1"/>
        <ser>
          <idx val="0"/>
          <order val="0"/>
          <tx>
            <strRef>
              <f>'Resumen'!B14</f>
            </strRef>
          </tx>
          <spPr>
            <a:ln xmlns:a="http://schemas.openxmlformats.org/drawingml/2006/main">
              <a:prstDash val="solid"/>
            </a:ln>
          </spPr>
          <cat>
            <numRef>
              <f>'Resumen'!$A$15:$A$17</f>
            </numRef>
          </cat>
          <val>
            <numRef>
              <f>'Resumen'!$B$15:$B$17</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Cuota Mensual por Propietario (€)</a:t>
            </a:r>
          </a:p>
        </rich>
      </tx>
    </title>
    <plotArea>
      <barChart>
        <barDir val="col"/>
        <grouping val="clustered"/>
        <ser>
          <idx val="0"/>
          <order val="0"/>
          <tx>
            <strRef>
              <f>'Resumen'!B19</f>
            </strRef>
          </tx>
          <spPr>
            <a:solidFill xmlns:a="http://schemas.openxmlformats.org/drawingml/2006/main">
              <a:srgbClr val="0F766E"/>
            </a:solidFill>
            <a:ln xmlns:a="http://schemas.openxmlformats.org/drawingml/2006/main">
              <a:prstDash val="solid"/>
            </a:ln>
          </spPr>
          <cat>
            <numRef>
              <f>'Resumen'!$A$20:$A$28</f>
            </numRef>
          </cat>
          <val>
            <numRef>
              <f>'Resumen'!$B$20:$B$28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Propietario</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Euros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17</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23"/>
  <sheetViews>
    <sheetView showGridLines="0" workbookViewId="0">
      <selection activeCell="A1" sqref="A1"/>
    </sheetView>
  </sheetViews>
  <sheetFormatPr baseColWidth="8" defaultRowHeight="15"/>
  <cols>
    <col width="26" customWidth="1" min="1" max="1"/>
    <col width="22" customWidth="1" min="2" max="2"/>
    <col width="22" customWidth="1" min="3" max="3"/>
    <col width="22" customWidth="1" min="4" max="4"/>
    <col width="22" customWidth="1" min="5" max="5"/>
    <col width="22" customWidth="1" min="6" max="6"/>
  </cols>
  <sheetData>
    <row r="1">
      <c r="A1" s="1" t="inlineStr">
        <is>
          <t>CONVOCATORIA DE JUNTA ORDINARIA DE PROPIETARIOS</t>
        </is>
      </c>
    </row>
    <row r="2">
      <c r="A2" s="2" t="inlineStr">
        <is>
          <t>Comunidad de Propietarios Residencial Los Almendros - Ejercicio 2026</t>
        </is>
      </c>
    </row>
    <row r="3"/>
    <row r="4">
      <c r="A4" s="3" t="inlineStr">
        <is>
          <t>Comunidad de Propietarios</t>
        </is>
      </c>
      <c r="B4" s="4" t="inlineStr">
        <is>
          <t>C.P. Residencial Los Almendros</t>
        </is>
      </c>
      <c r="C4" s="32" t="n"/>
      <c r="D4" s="33" t="n"/>
    </row>
    <row r="5">
      <c r="A5" s="3" t="inlineStr">
        <is>
          <t>Dirección</t>
        </is>
      </c>
      <c r="B5" s="4" t="inlineStr">
        <is>
          <t>Calle Mayor 12, Madrid</t>
        </is>
      </c>
      <c r="C5" s="32" t="n"/>
      <c r="D5" s="33" t="n"/>
    </row>
    <row r="6">
      <c r="A6" s="3" t="inlineStr">
        <is>
          <t>CIF Comunidad</t>
        </is>
      </c>
      <c r="B6" s="4" t="inlineStr">
        <is>
          <t>H12345678</t>
        </is>
      </c>
      <c r="C6" s="32" t="n"/>
      <c r="D6" s="33" t="n"/>
    </row>
    <row r="7">
      <c r="A7" s="3" t="inlineStr">
        <is>
          <t>Administrador de Fincas</t>
        </is>
      </c>
      <c r="B7" s="4" t="inlineStr">
        <is>
          <t>Gestión Inmobiliaria García, S.L.</t>
        </is>
      </c>
      <c r="C7" s="32" t="n"/>
      <c r="D7" s="33" t="n"/>
    </row>
    <row r="8">
      <c r="A8" s="3" t="inlineStr">
        <is>
          <t>Presidente/a</t>
        </is>
      </c>
      <c r="B8" s="4" t="inlineStr">
        <is>
          <t>Antonio López Martín</t>
        </is>
      </c>
      <c r="C8" s="32" t="n"/>
      <c r="D8" s="33" t="n"/>
    </row>
    <row r="9">
      <c r="A9" s="3" t="inlineStr">
        <is>
          <t>Fecha de convocatoria</t>
        </is>
      </c>
      <c r="B9" s="4" t="inlineStr">
        <is>
          <t>01/09/2026</t>
        </is>
      </c>
      <c r="C9" s="32" t="n"/>
      <c r="D9" s="33" t="n"/>
    </row>
    <row r="10">
      <c r="A10" s="3" t="inlineStr">
        <is>
          <t>Fecha 1ª convocatoria</t>
        </is>
      </c>
      <c r="B10" s="4" t="inlineStr">
        <is>
          <t>22/09/2026 - 19:00 h</t>
        </is>
      </c>
      <c r="C10" s="32" t="n"/>
      <c r="D10" s="33" t="n"/>
    </row>
    <row r="11">
      <c r="A11" s="3" t="inlineStr">
        <is>
          <t>Fecha 2ª convocatoria</t>
        </is>
      </c>
      <c r="B11" s="4" t="inlineStr">
        <is>
          <t>22/09/2026 - 19:30 h</t>
        </is>
      </c>
      <c r="C11" s="32" t="n"/>
      <c r="D11" s="33" t="n"/>
    </row>
    <row r="12">
      <c r="A12" s="3" t="inlineStr">
        <is>
          <t>Lugar de celebración</t>
        </is>
      </c>
      <c r="B12" s="4" t="inlineStr">
        <is>
          <t>Salón Comunitario, Planta Baja</t>
        </is>
      </c>
      <c r="C12" s="32" t="n"/>
      <c r="D12" s="33" t="n"/>
    </row>
    <row r="13"/>
    <row r="14">
      <c r="A14" s="5" t="inlineStr">
        <is>
          <t>ORDEN DEL DÍA</t>
        </is>
      </c>
      <c r="B14" s="32" t="n"/>
      <c r="C14" s="32" t="n"/>
      <c r="D14" s="32" t="n"/>
      <c r="E14" s="32" t="n"/>
      <c r="F14" s="33" t="n"/>
    </row>
    <row r="15">
      <c r="A15" s="7" t="n">
        <v>1</v>
      </c>
      <c r="B15" s="8" t="inlineStr">
        <is>
          <t>Lectura y aprobación, si procede, del acta de la sesión anterior.</t>
        </is>
      </c>
      <c r="C15" s="32" t="n"/>
      <c r="D15" s="32" t="n"/>
      <c r="E15" s="32" t="n"/>
      <c r="F15" s="33" t="n"/>
    </row>
    <row r="16">
      <c r="A16" s="7" t="n">
        <v>2</v>
      </c>
      <c r="B16" s="8" t="inlineStr">
        <is>
          <t>Estado de cuentas del ejercicio 2025 y aprobación, si procede.</t>
        </is>
      </c>
      <c r="C16" s="32" t="n"/>
      <c r="D16" s="32" t="n"/>
      <c r="E16" s="32" t="n"/>
      <c r="F16" s="33" t="n"/>
    </row>
    <row r="17">
      <c r="A17" s="7" t="n">
        <v>3</v>
      </c>
      <c r="B17" s="8" t="inlineStr">
        <is>
          <t>Presupuesto ordinario para el ejercicio 2026.</t>
        </is>
      </c>
      <c r="C17" s="32" t="n"/>
      <c r="D17" s="32" t="n"/>
      <c r="E17" s="32" t="n"/>
      <c r="F17" s="33" t="n"/>
    </row>
    <row r="18">
      <c r="A18" s="7" t="n">
        <v>4</v>
      </c>
      <c r="B18" s="8" t="inlineStr">
        <is>
          <t>Situación de morosidad de la comunidad y medidas a adoptar.</t>
        </is>
      </c>
      <c r="C18" s="32" t="n"/>
      <c r="D18" s="32" t="n"/>
      <c r="E18" s="32" t="n"/>
      <c r="F18" s="33" t="n"/>
    </row>
    <row r="19">
      <c r="A19" s="7" t="n">
        <v>5</v>
      </c>
      <c r="B19" s="8" t="inlineStr">
        <is>
          <t>Presupuestos para reparación de fachada y cubierta.</t>
        </is>
      </c>
      <c r="C19" s="32" t="n"/>
      <c r="D19" s="32" t="n"/>
      <c r="E19" s="32" t="n"/>
      <c r="F19" s="33" t="n"/>
    </row>
    <row r="20">
      <c r="A20" s="7" t="n">
        <v>6</v>
      </c>
      <c r="B20" s="8" t="inlineStr">
        <is>
          <t>Renovación del cargo de Presidente y Administrador de Fincas.</t>
        </is>
      </c>
      <c r="C20" s="32" t="n"/>
      <c r="D20" s="32" t="n"/>
      <c r="E20" s="32" t="n"/>
      <c r="F20" s="33" t="n"/>
    </row>
    <row r="21">
      <c r="A21" s="7" t="n">
        <v>7</v>
      </c>
      <c r="B21" s="8" t="inlineStr">
        <is>
          <t>Ruegos y preguntas.</t>
        </is>
      </c>
      <c r="C21" s="32" t="n"/>
      <c r="D21" s="32" t="n"/>
      <c r="E21" s="32" t="n"/>
      <c r="F21" s="33" t="n"/>
    </row>
    <row r="22"/>
    <row r="23" ht="40" customHeight="1">
      <c r="A23" s="9" t="inlineStr">
        <is>
          <t>De no existir quórum suficiente en primera convocatoria, la Junta se celebrará en segunda convocatoria media hora después, siendo válidos los acuerdos adoptados cualquiera que sea el número de asistentes (Art. 16 LPH).</t>
        </is>
      </c>
    </row>
  </sheetData>
  <mergeCells count="20">
    <mergeCell ref="A1:F1"/>
    <mergeCell ref="A2:F2"/>
    <mergeCell ref="B4:D4"/>
    <mergeCell ref="B5:D5"/>
    <mergeCell ref="B6:D6"/>
    <mergeCell ref="B7:D7"/>
    <mergeCell ref="B8:D8"/>
    <mergeCell ref="B9:D9"/>
    <mergeCell ref="B10:D10"/>
    <mergeCell ref="B11:D11"/>
    <mergeCell ref="B12:D12"/>
    <mergeCell ref="A14:F14"/>
    <mergeCell ref="B15:F15"/>
    <mergeCell ref="B16:F16"/>
    <mergeCell ref="B17:F17"/>
    <mergeCell ref="B18:F18"/>
    <mergeCell ref="B19:F19"/>
    <mergeCell ref="B20:F20"/>
    <mergeCell ref="B21:F21"/>
    <mergeCell ref="A23:F2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7"/>
  <sheetViews>
    <sheetView showGridLines="0" workbookViewId="0">
      <pane ySplit="3" topLeftCell="A4" activePane="bottomLeft" state="frozen"/>
      <selection pane="bottomLeft" activeCell="A1" sqref="A1"/>
    </sheetView>
  </sheetViews>
  <sheetFormatPr baseColWidth="8" defaultRowHeight="15"/>
  <cols>
    <col width="5" customWidth="1" min="1" max="1"/>
    <col width="24" customWidth="1" min="2" max="2"/>
    <col width="12" customWidth="1" min="3" max="3"/>
    <col width="10" customWidth="1" min="4" max="4"/>
    <col width="20" customWidth="1" min="5" max="5"/>
    <col width="13" customWidth="1" min="6" max="6"/>
    <col width="15" customWidth="1" min="7" max="7"/>
    <col width="14" customWidth="1" min="8" max="8"/>
    <col width="16" customWidth="1" min="9" max="9"/>
    <col width="12" customWidth="1" min="10" max="10"/>
    <col width="22" customWidth="1" min="11" max="11"/>
  </cols>
  <sheetData>
    <row r="1">
      <c r="A1" s="1" t="inlineStr">
        <is>
          <t>LISTADO DE PROPIETARIOS Y CONTROL DE ASISTENCIA</t>
        </is>
      </c>
    </row>
    <row r="2"/>
    <row r="3">
      <c r="A3" s="5" t="inlineStr">
        <is>
          <t>Nº</t>
        </is>
      </c>
      <c r="B3" s="5" t="inlineStr">
        <is>
          <t>Propietario</t>
        </is>
      </c>
      <c r="C3" s="5" t="inlineStr">
        <is>
          <t>NIF</t>
        </is>
      </c>
      <c r="D3" s="5" t="inlineStr">
        <is>
          <t>Vivienda</t>
        </is>
      </c>
      <c r="E3" s="5" t="inlineStr">
        <is>
          <t>Referencia Catastral</t>
        </is>
      </c>
      <c r="F3" s="5" t="inlineStr">
        <is>
          <t>Coeficiente (%)</t>
        </is>
      </c>
      <c r="G3" s="5" t="inlineStr">
        <is>
          <t>Cuota Mensual (€)</t>
        </is>
      </c>
      <c r="H3" s="5" t="inlineStr">
        <is>
          <t>Cuota Anual (€)</t>
        </is>
      </c>
      <c r="I3" s="5" t="inlineStr">
        <is>
          <t>Deuda Pendiente (€)</t>
        </is>
      </c>
      <c r="J3" s="5" t="inlineStr">
        <is>
          <t>Asistencia</t>
        </is>
      </c>
      <c r="K3" s="5" t="inlineStr">
        <is>
          <t>Representado por</t>
        </is>
      </c>
    </row>
    <row r="4">
      <c r="A4" s="10" t="n">
        <v>1</v>
      </c>
      <c r="B4" s="11" t="inlineStr">
        <is>
          <t>María García Ruiz</t>
        </is>
      </c>
      <c r="C4" s="11" t="inlineStr">
        <is>
          <t>12345678Z</t>
        </is>
      </c>
      <c r="D4" s="10" t="inlineStr">
        <is>
          <t>1ºA</t>
        </is>
      </c>
      <c r="E4" s="11" t="inlineStr">
        <is>
          <t>1234501AB1234A0001XY</t>
        </is>
      </c>
      <c r="F4" s="12" t="n">
        <v>12.5</v>
      </c>
      <c r="G4" s="13" t="n">
        <v>85</v>
      </c>
      <c r="H4" s="13">
        <f>G4*12</f>
        <v/>
      </c>
      <c r="I4" s="13" t="n">
        <v>0</v>
      </c>
      <c r="J4" s="10" t="inlineStr">
        <is>
          <t>Sí</t>
        </is>
      </c>
      <c r="K4" s="11" t="inlineStr"/>
    </row>
    <row r="5">
      <c r="A5" s="14" t="n">
        <v>2</v>
      </c>
      <c r="B5" s="15" t="inlineStr">
        <is>
          <t>Antonio López Martín</t>
        </is>
      </c>
      <c r="C5" s="15" t="inlineStr">
        <is>
          <t>23456789X</t>
        </is>
      </c>
      <c r="D5" s="14" t="inlineStr">
        <is>
          <t>1ºB</t>
        </is>
      </c>
      <c r="E5" s="15" t="inlineStr">
        <is>
          <t>1234501AB1234A0002XY</t>
        </is>
      </c>
      <c r="F5" s="16" t="n">
        <v>11</v>
      </c>
      <c r="G5" s="17" t="n">
        <v>75</v>
      </c>
      <c r="H5" s="17">
        <f>G5*12</f>
        <v/>
      </c>
      <c r="I5" s="17" t="n">
        <v>45</v>
      </c>
      <c r="J5" s="14" t="inlineStr">
        <is>
          <t>Sí</t>
        </is>
      </c>
      <c r="K5" s="15" t="inlineStr"/>
    </row>
    <row r="6">
      <c r="A6" s="10" t="n">
        <v>3</v>
      </c>
      <c r="B6" s="11" t="inlineStr">
        <is>
          <t>Carmen Ruiz Fernández</t>
        </is>
      </c>
      <c r="C6" s="11" t="inlineStr">
        <is>
          <t>34567890Y</t>
        </is>
      </c>
      <c r="D6" s="10" t="inlineStr">
        <is>
          <t>2ºA</t>
        </is>
      </c>
      <c r="E6" s="11" t="inlineStr">
        <is>
          <t>1234501AB1234A0003XY</t>
        </is>
      </c>
      <c r="F6" s="12" t="n">
        <v>10.5</v>
      </c>
      <c r="G6" s="13" t="n">
        <v>72</v>
      </c>
      <c r="H6" s="13">
        <f>G6*12</f>
        <v/>
      </c>
      <c r="I6" s="13" t="n">
        <v>0</v>
      </c>
      <c r="J6" s="10" t="inlineStr">
        <is>
          <t>No</t>
        </is>
      </c>
      <c r="K6" s="11" t="inlineStr"/>
    </row>
    <row r="7">
      <c r="A7" s="14" t="n">
        <v>4</v>
      </c>
      <c r="B7" s="15" t="inlineStr">
        <is>
          <t>José Martínez Gómez</t>
        </is>
      </c>
      <c r="C7" s="15" t="inlineStr">
        <is>
          <t>45678901Z</t>
        </is>
      </c>
      <c r="D7" s="14" t="inlineStr">
        <is>
          <t>2ºB</t>
        </is>
      </c>
      <c r="E7" s="15" t="inlineStr">
        <is>
          <t>1234501AB1234A0004XY</t>
        </is>
      </c>
      <c r="F7" s="16" t="n">
        <v>9.800000000000001</v>
      </c>
      <c r="G7" s="17" t="n">
        <v>68</v>
      </c>
      <c r="H7" s="17">
        <f>G7*12</f>
        <v/>
      </c>
      <c r="I7" s="17" t="n">
        <v>136</v>
      </c>
      <c r="J7" s="14" t="inlineStr">
        <is>
          <t>Delegado</t>
        </is>
      </c>
      <c r="K7" s="15" t="inlineStr">
        <is>
          <t>Antonio López Martín</t>
        </is>
      </c>
    </row>
    <row r="8">
      <c r="A8" s="10" t="n">
        <v>5</v>
      </c>
      <c r="B8" s="11" t="inlineStr">
        <is>
          <t>Laura Fernández Díaz</t>
        </is>
      </c>
      <c r="C8" s="11" t="inlineStr">
        <is>
          <t>56789012X</t>
        </is>
      </c>
      <c r="D8" s="10" t="inlineStr">
        <is>
          <t>3ºA</t>
        </is>
      </c>
      <c r="E8" s="11" t="inlineStr">
        <is>
          <t>1234501AB1234A0005XY</t>
        </is>
      </c>
      <c r="F8" s="12" t="n">
        <v>10.2</v>
      </c>
      <c r="G8" s="13" t="n">
        <v>70</v>
      </c>
      <c r="H8" s="13">
        <f>G8*12</f>
        <v/>
      </c>
      <c r="I8" s="13" t="n">
        <v>0</v>
      </c>
      <c r="J8" s="10" t="inlineStr">
        <is>
          <t>Sí</t>
        </is>
      </c>
      <c r="K8" s="11" t="inlineStr"/>
    </row>
    <row r="9">
      <c r="A9" s="14" t="n">
        <v>6</v>
      </c>
      <c r="B9" s="15" t="inlineStr">
        <is>
          <t>Manuel Sánchez Pérez</t>
        </is>
      </c>
      <c r="C9" s="15" t="inlineStr">
        <is>
          <t>67890123Y</t>
        </is>
      </c>
      <c r="D9" s="14" t="inlineStr">
        <is>
          <t>3ºB</t>
        </is>
      </c>
      <c r="E9" s="15" t="inlineStr">
        <is>
          <t>1234501AB1234A0006XY</t>
        </is>
      </c>
      <c r="F9" s="16" t="n">
        <v>11.5</v>
      </c>
      <c r="G9" s="17" t="n">
        <v>78</v>
      </c>
      <c r="H9" s="17">
        <f>G9*12</f>
        <v/>
      </c>
      <c r="I9" s="17" t="n">
        <v>234</v>
      </c>
      <c r="J9" s="14" t="inlineStr">
        <is>
          <t>No</t>
        </is>
      </c>
      <c r="K9" s="15" t="inlineStr"/>
    </row>
    <row r="10">
      <c r="A10" s="10" t="n">
        <v>7</v>
      </c>
      <c r="B10" s="11" t="inlineStr">
        <is>
          <t>Isabel Romero Alonso</t>
        </is>
      </c>
      <c r="C10" s="11" t="inlineStr">
        <is>
          <t>78901234Z</t>
        </is>
      </c>
      <c r="D10" s="10" t="inlineStr">
        <is>
          <t>4ºA</t>
        </is>
      </c>
      <c r="E10" s="11" t="inlineStr">
        <is>
          <t>1234501AB1234A0007XY</t>
        </is>
      </c>
      <c r="F10" s="12" t="n">
        <v>10</v>
      </c>
      <c r="G10" s="13" t="n">
        <v>69</v>
      </c>
      <c r="H10" s="13">
        <f>G10*12</f>
        <v/>
      </c>
      <c r="I10" s="13" t="n">
        <v>0</v>
      </c>
      <c r="J10" s="10" t="inlineStr">
        <is>
          <t>Delegado</t>
        </is>
      </c>
      <c r="K10" s="11" t="inlineStr">
        <is>
          <t>María García Ruiz</t>
        </is>
      </c>
    </row>
    <row r="11">
      <c r="A11" s="14" t="n">
        <v>8</v>
      </c>
      <c r="B11" s="15" t="inlineStr">
        <is>
          <t>Francisco Torres Navarro</t>
        </is>
      </c>
      <c r="C11" s="15" t="inlineStr">
        <is>
          <t>89012345X</t>
        </is>
      </c>
      <c r="D11" s="14" t="inlineStr">
        <is>
          <t>4ºB</t>
        </is>
      </c>
      <c r="E11" s="15" t="inlineStr">
        <is>
          <t>1234501AB1234A0008XY</t>
        </is>
      </c>
      <c r="F11" s="16" t="n">
        <v>12</v>
      </c>
      <c r="G11" s="17" t="n">
        <v>82</v>
      </c>
      <c r="H11" s="17">
        <f>G11*12</f>
        <v/>
      </c>
      <c r="I11" s="17" t="n">
        <v>82</v>
      </c>
      <c r="J11" s="14" t="inlineStr">
        <is>
          <t>Sí</t>
        </is>
      </c>
      <c r="K11" s="15" t="inlineStr"/>
    </row>
    <row r="12">
      <c r="A12" s="10" t="n">
        <v>9</v>
      </c>
      <c r="B12" s="11" t="inlineStr">
        <is>
          <t>Pilar Jiménez Castro</t>
        </is>
      </c>
      <c r="C12" s="11" t="inlineStr">
        <is>
          <t>90123456Y</t>
        </is>
      </c>
      <c r="D12" s="10" t="inlineStr">
        <is>
          <t>Ático</t>
        </is>
      </c>
      <c r="E12" s="11" t="inlineStr">
        <is>
          <t>1234501AB1234A0009XY</t>
        </is>
      </c>
      <c r="F12" s="12" t="n">
        <v>12.5</v>
      </c>
      <c r="G12" s="13" t="n">
        <v>85</v>
      </c>
      <c r="H12" s="13">
        <f>G12*12</f>
        <v/>
      </c>
      <c r="I12" s="13" t="n">
        <v>0</v>
      </c>
      <c r="J12" s="10" t="inlineStr">
        <is>
          <t>Sí</t>
        </is>
      </c>
      <c r="K12" s="11" t="inlineStr"/>
    </row>
    <row r="13">
      <c r="A13" s="18" t="inlineStr"/>
      <c r="B13" s="19" t="inlineStr">
        <is>
          <t>TOTALES / MEDIA</t>
        </is>
      </c>
      <c r="C13" s="18" t="n"/>
      <c r="D13" s="18" t="n"/>
      <c r="E13" s="18" t="n"/>
      <c r="F13" s="20">
        <f>SUM(F4:F12)</f>
        <v/>
      </c>
      <c r="G13" s="21">
        <f>SUM(G4:G12)</f>
        <v/>
      </c>
      <c r="H13" s="21">
        <f>SUM(H4:H12)</f>
        <v/>
      </c>
      <c r="I13" s="21">
        <f>SUM(I4:I12)</f>
        <v/>
      </c>
      <c r="J13" s="18" t="n"/>
      <c r="K13" s="18" t="n"/>
    </row>
    <row r="14"/>
    <row r="15">
      <c r="A15" s="22" t="inlineStr">
        <is>
          <t>CÁLCULO DE QUÓRUM DE ASISTENCIA</t>
        </is>
      </c>
      <c r="B15" s="32" t="n"/>
      <c r="C15" s="32" t="n"/>
      <c r="D15" s="33" t="n"/>
    </row>
    <row r="16">
      <c r="A16" s="23" t="inlineStr">
        <is>
          <t>Coeficiente total asistentes + delegados (%)</t>
        </is>
      </c>
      <c r="D16" s="24">
        <f>SUM(SUMIF(J4:J12,"Sí",F4:F12),SUMIF(J4:J12,"Delegado",F4:F12))</f>
        <v/>
      </c>
    </row>
    <row r="17">
      <c r="A17" s="23" t="inlineStr">
        <is>
          <t>Quórum alcanzado (≥ 50%)</t>
        </is>
      </c>
      <c r="D17" s="25">
        <f>IF(D16&gt;=50,"Sí, quórum válido","No alcanzado, ver 2ª convocatoria")</f>
        <v/>
      </c>
    </row>
    <row r="18"/>
    <row r="19">
      <c r="A19" s="23" t="inlineStr">
        <is>
          <t>Propietarios que asisten (Sí)</t>
        </is>
      </c>
      <c r="D19">
        <f>COUNTIF(J4:J12,"Sí")</f>
        <v/>
      </c>
    </row>
    <row r="20">
      <c r="A20" s="23" t="inlineStr">
        <is>
          <t>Propietarios delegados</t>
        </is>
      </c>
      <c r="D20">
        <f>COUNTIF(J4:J12,"Delegado")</f>
        <v/>
      </c>
    </row>
    <row r="21">
      <c r="A21" s="23" t="inlineStr">
        <is>
          <t>Propietarios ausentes (No)</t>
        </is>
      </c>
      <c r="D21">
        <f>COUNTIF(J4:J12,"No")</f>
        <v/>
      </c>
    </row>
    <row r="22"/>
    <row r="23">
      <c r="A23" s="22" t="inlineStr">
        <is>
          <t>BUSCADOR DE PROPIETARIO (por NIF)</t>
        </is>
      </c>
      <c r="B23" s="32" t="n"/>
      <c r="C23" s="32" t="n"/>
      <c r="D23" s="33" t="n"/>
    </row>
    <row r="24">
      <c r="A24" s="23" t="inlineStr">
        <is>
          <t>Introduzca NIF</t>
        </is>
      </c>
      <c r="B24" s="26" t="inlineStr">
        <is>
          <t>34567890Y</t>
        </is>
      </c>
    </row>
    <row r="25">
      <c r="A25" s="23" t="inlineStr">
        <is>
          <t>Propietario encontrado</t>
        </is>
      </c>
      <c r="B25">
        <f>IFERROR(VLOOKUP(B24,C4:K12,2,0),"NIF no encontrado")</f>
        <v/>
      </c>
    </row>
    <row r="26">
      <c r="A26" s="23" t="inlineStr">
        <is>
          <t>Vivienda</t>
        </is>
      </c>
      <c r="B26">
        <f>IFERROR(VLOOKUP(B24,C4:K12,3,0),"")</f>
        <v/>
      </c>
    </row>
    <row r="27">
      <c r="A27" s="23" t="inlineStr">
        <is>
          <t>Deuda pendiente</t>
        </is>
      </c>
      <c r="B27" s="27">
        <f>IFERROR(VLOOKUP(B24,C4:K12,7,0),0)</f>
        <v/>
      </c>
    </row>
  </sheetData>
  <mergeCells count="3">
    <mergeCell ref="A1:K1"/>
    <mergeCell ref="A15:D15"/>
    <mergeCell ref="A23:D23"/>
  </mergeCells>
  <conditionalFormatting sqref="I4:I12">
    <cfRule type="cellIs" priority="1" operator="greaterThan" dxfId="0">
      <formula>0</formula>
    </cfRule>
  </conditionalFormatting>
  <conditionalFormatting sqref="J4:J12">
    <cfRule type="expression" priority="2" dxfId="0" stopIfTrue="1">
      <formula>J4="No"</formula>
    </cfRule>
    <cfRule type="expression" priority="3" dxfId="1" stopIfTrue="1">
      <formula>J4="Sí"</formula>
    </cfRule>
  </conditionalFormatting>
  <dataValidations count="1">
    <dataValidation sqref="J4:J12" showErrorMessage="1" showInputMessage="1" allowBlank="1" type="list">
      <formula1>"Sí,No,Delegado"</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8"/>
  <sheetViews>
    <sheetView showGridLines="0" workbookViewId="0">
      <selection activeCell="A1" sqref="A1"/>
    </sheetView>
  </sheetViews>
  <sheetFormatPr baseColWidth="8" defaultRowHeight="15"/>
  <cols>
    <col width="30" customWidth="1" min="1" max="1"/>
    <col width="22" customWidth="1" min="2" max="2"/>
    <col width="14" customWidth="1" min="3" max="3"/>
    <col width="14" customWidth="1" min="4" max="4"/>
  </cols>
  <sheetData>
    <row r="1">
      <c r="A1" s="1" t="inlineStr">
        <is>
          <t>PANEL RESUMEN DE LA JUNTA DE PROPIETARIOS</t>
        </is>
      </c>
    </row>
    <row r="2"/>
    <row r="3">
      <c r="A3" s="5" t="inlineStr">
        <is>
          <t>MÉTRICA</t>
        </is>
      </c>
      <c r="B3" s="5" t="inlineStr">
        <is>
          <t>VALOR</t>
        </is>
      </c>
    </row>
    <row r="4">
      <c r="A4" s="28" t="inlineStr">
        <is>
          <t>Total de propietarios</t>
        </is>
      </c>
      <c r="B4" s="14">
        <f>COUNTA(Propietarios!B4:B12)</f>
        <v/>
      </c>
    </row>
    <row r="5">
      <c r="A5" s="29" t="inlineStr">
        <is>
          <t>Coeficiente total comunidad (%)</t>
        </is>
      </c>
      <c r="B5" s="12">
        <f>Propietarios!F13</f>
        <v/>
      </c>
    </row>
    <row r="6">
      <c r="A6" s="28" t="inlineStr">
        <is>
          <t>Cuota mensual total comunidad (€)</t>
        </is>
      </c>
      <c r="B6" s="17">
        <f>Propietarios!G13</f>
        <v/>
      </c>
    </row>
    <row r="7">
      <c r="A7" s="29" t="inlineStr">
        <is>
          <t>Cuota anual total comunidad (€)</t>
        </is>
      </c>
      <c r="B7" s="13">
        <f>Propietarios!H13</f>
        <v/>
      </c>
    </row>
    <row r="8">
      <c r="A8" s="28" t="inlineStr">
        <is>
          <t>Deuda total pendiente (€)</t>
        </is>
      </c>
      <c r="B8" s="17">
        <f>Propietarios!I13</f>
        <v/>
      </c>
    </row>
    <row r="9">
      <c r="A9" s="29" t="inlineStr">
        <is>
          <t>% Asistencia (coeficiente)</t>
        </is>
      </c>
      <c r="B9" s="12">
        <f>Propietarios!D16</f>
        <v/>
      </c>
    </row>
    <row r="10">
      <c r="A10" s="28" t="inlineStr">
        <is>
          <t>Quórum alcanzado</t>
        </is>
      </c>
      <c r="B10" s="14">
        <f>Propietarios!D17</f>
        <v/>
      </c>
    </row>
    <row r="11">
      <c r="A11" s="29" t="inlineStr">
        <is>
          <t>Cuota media mensual (€)</t>
        </is>
      </c>
      <c r="B11" s="13">
        <f>IFERROR(AVERAGE(Propietarios!G4:G12),0)</f>
        <v/>
      </c>
    </row>
    <row r="12"/>
    <row r="13"/>
    <row r="14">
      <c r="A14" s="19" t="inlineStr">
        <is>
          <t>ASISTENCIA</t>
        </is>
      </c>
      <c r="B14" s="19" t="inlineStr">
        <is>
          <t>Nº PROPIETARIOS</t>
        </is>
      </c>
    </row>
    <row r="15">
      <c r="A15" s="30" t="inlineStr">
        <is>
          <t>Sí</t>
        </is>
      </c>
      <c r="B15" s="30">
        <f>COUNTIF(Propietarios!J4:J12,"Sí")</f>
        <v/>
      </c>
    </row>
    <row r="16">
      <c r="A16" s="30" t="inlineStr">
        <is>
          <t>No</t>
        </is>
      </c>
      <c r="B16" s="30">
        <f>COUNTIF(Propietarios!J4:J12,"No")</f>
        <v/>
      </c>
    </row>
    <row r="17">
      <c r="A17" s="30" t="inlineStr">
        <is>
          <t>Delegado</t>
        </is>
      </c>
      <c r="B17" s="30">
        <f>COUNTIF(Propietarios!J4:J12,"Delegado")</f>
        <v/>
      </c>
    </row>
    <row r="18"/>
    <row r="19">
      <c r="A19" s="19" t="inlineStr">
        <is>
          <t>PROPIETARIO</t>
        </is>
      </c>
      <c r="B19" s="19" t="inlineStr">
        <is>
          <t>CUOTA MENSUAL (€)</t>
        </is>
      </c>
    </row>
    <row r="20">
      <c r="A20" s="30">
        <f>Propietarios!B4</f>
        <v/>
      </c>
      <c r="B20" s="31">
        <f>Propietarios!G4</f>
        <v/>
      </c>
    </row>
    <row r="21">
      <c r="A21" s="30">
        <f>Propietarios!B5</f>
        <v/>
      </c>
      <c r="B21" s="31">
        <f>Propietarios!G5</f>
        <v/>
      </c>
    </row>
    <row r="22">
      <c r="A22" s="30">
        <f>Propietarios!B6</f>
        <v/>
      </c>
      <c r="B22" s="31">
        <f>Propietarios!G6</f>
        <v/>
      </c>
    </row>
    <row r="23">
      <c r="A23" s="30">
        <f>Propietarios!B7</f>
        <v/>
      </c>
      <c r="B23" s="31">
        <f>Propietarios!G7</f>
        <v/>
      </c>
    </row>
    <row r="24">
      <c r="A24" s="30">
        <f>Propietarios!B8</f>
        <v/>
      </c>
      <c r="B24" s="31">
        <f>Propietarios!G8</f>
        <v/>
      </c>
    </row>
    <row r="25">
      <c r="A25" s="30">
        <f>Propietarios!B9</f>
        <v/>
      </c>
      <c r="B25" s="31">
        <f>Propietarios!G9</f>
        <v/>
      </c>
    </row>
    <row r="26">
      <c r="A26" s="30">
        <f>Propietarios!B10</f>
        <v/>
      </c>
      <c r="B26" s="31">
        <f>Propietarios!G10</f>
        <v/>
      </c>
    </row>
    <row r="27">
      <c r="A27" s="30">
        <f>Propietarios!B11</f>
        <v/>
      </c>
      <c r="B27" s="31">
        <f>Propietarios!G11</f>
        <v/>
      </c>
    </row>
    <row r="28">
      <c r="A28" s="30">
        <f>Propietarios!B12</f>
        <v/>
      </c>
      <c r="B28" s="31">
        <f>Propietarios!G12</f>
        <v/>
      </c>
    </row>
  </sheetData>
  <mergeCells count="1">
    <mergeCell ref="A1:F1"/>
  </mergeCells>
  <conditionalFormatting sqref="B10">
    <cfRule type="expression" priority="1" dxfId="0">
      <formula>ISNUMBER(SEARCH("No alcanzado",B10))</formula>
    </cfRule>
    <cfRule type="expression" priority="2" dxfId="1">
      <formula>ISNUMBER(SEARCH("válido",B10))</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showGridLines="0" workbookViewId="0">
      <selection activeCell="A1" sqref="A1"/>
    </sheetView>
  </sheetViews>
  <sheetFormatPr baseColWidth="8" defaultRowHeight="15"/>
  <cols>
    <col width="22" customWidth="1" min="1" max="1"/>
    <col width="90" customWidth="1" min="2" max="2"/>
  </cols>
  <sheetData>
    <row r="1">
      <c r="A1" s="1" t="inlineStr">
        <is>
          <t>GUÍA DE USO DEL LIBRO</t>
        </is>
      </c>
    </row>
    <row r="2"/>
    <row r="3">
      <c r="A3" s="5" t="inlineStr">
        <is>
          <t>HOJA / TEMA</t>
        </is>
      </c>
      <c r="B3" s="5" t="inlineStr">
        <is>
          <t>DESCRIPCIÓN</t>
        </is>
      </c>
    </row>
    <row r="4" ht="40" customHeight="1">
      <c r="A4" s="28" t="inlineStr">
        <is>
          <t>Convocatoria</t>
        </is>
      </c>
      <c r="B4" s="15" t="inlineStr">
        <is>
          <t>Contiene los datos generales de la comunidad, fecha y lugar de la junta (1ª y 2ª convocatoria) y el orden del día. Rellene las celdas en amarillo con los datos reales.</t>
        </is>
      </c>
    </row>
    <row r="5" ht="40" customHeight="1">
      <c r="A5" s="29" t="inlineStr">
        <is>
          <t>Propietarios</t>
        </is>
      </c>
      <c r="B5" s="11" t="inlineStr">
        <is>
          <t>Listado completo de propietarios con coeficiente de participación, cuotas, deuda pendiente y control de asistencia. La columna 'Asistencia' es una lista desplegable (Sí / No / Delegado). El cálculo de quórum se actualiza automáticamente al marcar la asistencia.</t>
        </is>
      </c>
    </row>
    <row r="6" ht="40" customHeight="1">
      <c r="A6" s="28" t="inlineStr">
        <is>
          <t>Buscador NIF</t>
        </is>
      </c>
      <c r="B6" s="15" t="inlineStr">
        <is>
          <t>En la hoja Propietarios, introduzca un NIF en la celda amarilla para localizar automáticamente los datos del propietario mediante la función VLOOKUP.</t>
        </is>
      </c>
    </row>
    <row r="7" ht="40" customHeight="1">
      <c r="A7" s="29" t="inlineStr">
        <is>
          <t>Resumen</t>
        </is>
      </c>
      <c r="B7" s="11" t="inlineStr">
        <is>
          <t>Panel con las métricas clave de la junta (quórum, cuotas, deuda) y dos gráficos: distribución de asistencia y cuota mensual por propietario.</t>
        </is>
      </c>
    </row>
    <row r="8" ht="40" customHeight="1">
      <c r="A8" s="28" t="inlineStr">
        <is>
          <t>Formato de moneda</t>
        </is>
      </c>
      <c r="B8" s="15" t="inlineStr">
        <is>
          <t>Todos los importes se muestran en formato español: 1.234,56 €.</t>
        </is>
      </c>
    </row>
    <row r="9" ht="40" customHeight="1">
      <c r="A9" s="29" t="inlineStr">
        <is>
          <t>Formato de fecha</t>
        </is>
      </c>
      <c r="B9" s="11" t="inlineStr">
        <is>
          <t>Todas las fechas siguen el formato DD/MM/AAAA.</t>
        </is>
      </c>
    </row>
    <row r="10" ht="40" customHeight="1">
      <c r="A10" s="28" t="inlineStr">
        <is>
          <t>Quórum legal</t>
        </is>
      </c>
      <c r="B10" s="15" t="inlineStr">
        <is>
          <t>Según el Art. 16 de la Ley de Propiedad Horizontal, en 2ª convocatoria los acuerdos son válidos cualquiera que sea el número de asistentes.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2026-07-21T15:34:37Z</dcterms:created>
  <dcterms:modified xmlns:dcterms="http://purl.org/dc/terms/" xmlns:xsi="http://www.w3.org/2001/XMLSchema-instance" xsi:type="dcterms:W3CDTF">2026-07-21T15:34:37Z</dcterms:modified>
</cp:coreProperties>
</file>