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rosidad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.##0,00 &quot;€&quot;"/>
    <numFmt numFmtId="165" formatCode="DD/MM/AAAA"/>
    <numFmt numFmtId="166" formatCode="0,0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sz val="10"/>
    </font>
    <font>
      <name val="Calibri"/>
      <sz val="10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164" fontId="4" fillId="3" borderId="1" pivotButton="0" quotePrefix="0" xfId="0"/>
    <xf numFmtId="0" fontId="4" fillId="3" borderId="1" applyAlignment="1" pivotButton="0" quotePrefix="0" xfId="0">
      <alignment horizontal="center" vertical="center" wrapText="1"/>
    </xf>
    <xf numFmtId="164" fontId="4" fillId="4" borderId="1" pivotButton="0" quotePrefix="0" xfId="0"/>
    <xf numFmtId="165" fontId="4" fillId="3" borderId="1" applyAlignment="1" pivotButton="0" quotePrefix="0" xfId="0">
      <alignment horizontal="center" vertical="center" wrapText="1"/>
    </xf>
    <xf numFmtId="166" fontId="4" fillId="3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164" fontId="4" fillId="5" borderId="1" pivotButton="0" quotePrefix="0" xfId="0"/>
    <xf numFmtId="0" fontId="0" fillId="6" borderId="1" pivotButton="0" quotePrefix="0" xfId="0"/>
    <xf numFmtId="0" fontId="5" fillId="6" borderId="1" applyAlignment="1" pivotButton="0" quotePrefix="0" xfId="0">
      <alignment horizontal="left" vertical="center" wrapText="1"/>
    </xf>
    <xf numFmtId="164" fontId="3" fillId="6" borderId="1" pivotButton="0" quotePrefix="0" xfId="0"/>
    <xf numFmtId="0" fontId="3" fillId="6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4" fillId="4" borderId="1" pivotButton="0" quotePrefix="0" xfId="0"/>
    <xf numFmtId="1" fontId="3" fillId="4" borderId="1" applyAlignment="1" pivotButton="0" quotePrefix="0" xfId="0">
      <alignment horizontal="center" vertical="center" wrapText="1"/>
    </xf>
    <xf numFmtId="0" fontId="4" fillId="5" borderId="1" pivotButton="0" quotePrefix="0" xfId="0"/>
    <xf numFmtId="1" fontId="3" fillId="5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DC2626"/>
          <bgColor rgb="00DC2626"/>
        </patternFill>
      </fill>
    </dxf>
    <dxf>
      <fill>
        <patternFill patternType="solid">
          <fgColor rgb="00FDE68A"/>
          <bgColor rgb="00FDE68A"/>
        </patternFill>
      </fill>
    </dxf>
    <dxf>
      <font>
        <b val="1"/>
        <color rgb="00FFFFFF"/>
      </font>
      <fill>
        <patternFill patternType="solid">
          <fgColor rgb="0022C55E"/>
          <bgColor rgb="00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Adeudado por Propietario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'Morosidad'!L2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'Morosidad'!$B$3:$B$12</f>
            </numRef>
          </cat>
          <val>
            <numRef>
              <f>'Morosidad'!$L$3:$L$12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Propietario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Euros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de Estados de Morosidad</a:t>
            </a:r>
          </a:p>
        </rich>
      </tx>
    </title>
    <plotArea>
      <pieChart>
        <varyColors val="1"/>
        <ser>
          <idx val="0"/>
          <order val="0"/>
          <tx>
            <strRef>
              <f>'Resumen'!B14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'Resumen'!$A$15:$A$17</f>
            </numRef>
          </cat>
          <val>
            <numRef>
              <f>'Resumen'!$B$15:$B$17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720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23</row>
      <rowOff>0</rowOff>
    </from>
    <ext cx="504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" customWidth="1" min="1" max="1"/>
    <col width="24" customWidth="1" min="2" max="2"/>
    <col width="12" customWidth="1" min="3" max="3"/>
    <col width="13" customWidth="1" min="4" max="4"/>
    <col width="15" customWidth="1" min="5" max="5"/>
    <col width="15" customWidth="1" min="6" max="6"/>
    <col width="17" customWidth="1" min="7" max="7"/>
    <col width="16" customWidth="1" min="8" max="8"/>
    <col width="12" customWidth="1" min="9" max="9"/>
    <col width="15" customWidth="1" min="10" max="10"/>
    <col width="16" customWidth="1" min="11" max="11"/>
    <col width="16" customWidth="1" min="12" max="12"/>
    <col width="12" customWidth="1" min="13" max="13"/>
    <col width="18" customWidth="1" min="14" max="14"/>
  </cols>
  <sheetData>
    <row r="1" ht="28" customHeight="1">
      <c r="A1" s="1" t="inlineStr">
        <is>
          <t>CONTROL DE MOROSIDAD DE VECINOS - COMUNIDAD DE PROPIETARIOS</t>
        </is>
      </c>
    </row>
    <row r="2" ht="34" customHeight="1">
      <c r="A2" s="2" t="inlineStr">
        <is>
          <t>Nº</t>
        </is>
      </c>
      <c r="B2" s="2" t="inlineStr">
        <is>
          <t>Propietario</t>
        </is>
      </c>
      <c r="C2" s="2" t="inlineStr">
        <is>
          <t>Vivienda</t>
        </is>
      </c>
      <c r="D2" s="2" t="inlineStr">
        <is>
          <t>NIF</t>
        </is>
      </c>
      <c r="E2" s="2" t="inlineStr">
        <is>
          <t>Cuota Mensual (€)</t>
        </is>
      </c>
      <c r="F2" s="2" t="inlineStr">
        <is>
          <t>Meses Pendientes</t>
        </is>
      </c>
      <c r="G2" s="2" t="inlineStr">
        <is>
          <t>Importe Pendiente (€)</t>
        </is>
      </c>
      <c r="H2" s="2" t="inlineStr">
        <is>
          <t>Fecha Último Pago</t>
        </is>
      </c>
      <c r="I2" s="2" t="inlineStr">
        <is>
          <t>Días Impago</t>
        </is>
      </c>
      <c r="J2" s="2" t="inlineStr">
        <is>
          <t>Recargo Demora (%)</t>
        </is>
      </c>
      <c r="K2" s="2" t="inlineStr">
        <is>
          <t>Importe Recargo (€)</t>
        </is>
      </c>
      <c r="L2" s="2" t="inlineStr">
        <is>
          <t>Total Adeudado (€)</t>
        </is>
      </c>
      <c r="M2" s="2" t="inlineStr">
        <is>
          <t>Estado</t>
        </is>
      </c>
      <c r="N2" s="2" t="inlineStr">
        <is>
          <t>Acciones Legales</t>
        </is>
      </c>
    </row>
    <row r="3">
      <c r="A3" s="3" t="n">
        <v>1</v>
      </c>
      <c r="B3" s="4" t="inlineStr">
        <is>
          <t>María García López</t>
        </is>
      </c>
      <c r="C3" s="3" t="inlineStr">
        <is>
          <t>Piso 1ºA</t>
        </is>
      </c>
      <c r="D3" s="3" t="inlineStr">
        <is>
          <t>12345678Z</t>
        </is>
      </c>
      <c r="E3" s="5" t="n">
        <v>120.5</v>
      </c>
      <c r="F3" s="6" t="n">
        <v>3</v>
      </c>
      <c r="G3" s="7">
        <f>IFERROR(E3*F3,0)</f>
        <v/>
      </c>
      <c r="H3" s="8" t="inlineStr">
        <is>
          <t>15/03/2026</t>
        </is>
      </c>
      <c r="I3" s="3">
        <f>IFERROR(TODAY()-DATEVALUE(H3),0)</f>
        <v/>
      </c>
      <c r="J3" s="9" t="n">
        <v>0.05</v>
      </c>
      <c r="K3" s="7">
        <f>IFERROR(G3*J3,0)</f>
        <v/>
      </c>
      <c r="L3" s="7">
        <f>IFERROR(G3+K3,0)</f>
        <v/>
      </c>
      <c r="M3" s="3">
        <f>IF(F3=0,"Al día",IF(F3&lt;=2,"Alerta","Moroso"))</f>
        <v/>
      </c>
      <c r="N3" s="3" t="inlineStr">
        <is>
          <t>Requerimiento</t>
        </is>
      </c>
    </row>
    <row r="4">
      <c r="A4" s="10" t="n">
        <v>2</v>
      </c>
      <c r="B4" s="11" t="inlineStr">
        <is>
          <t>Antonio López Ruiz</t>
        </is>
      </c>
      <c r="C4" s="10" t="inlineStr">
        <is>
          <t>Piso 1ºB</t>
        </is>
      </c>
      <c r="D4" s="10" t="inlineStr">
        <is>
          <t>23456789X</t>
        </is>
      </c>
      <c r="E4" s="5" t="n">
        <v>135</v>
      </c>
      <c r="F4" s="6" t="n">
        <v>0</v>
      </c>
      <c r="G4" s="12">
        <f>IFERROR(E4*F4,0)</f>
        <v/>
      </c>
      <c r="H4" s="8" t="inlineStr">
        <is>
          <t>05/07/2026</t>
        </is>
      </c>
      <c r="I4" s="10">
        <f>IFERROR(TODAY()-DATEVALUE(H4),0)</f>
        <v/>
      </c>
      <c r="J4" s="9" t="n">
        <v>0</v>
      </c>
      <c r="K4" s="12">
        <f>IFERROR(G4*J4,0)</f>
        <v/>
      </c>
      <c r="L4" s="12">
        <f>IFERROR(G4+K4,0)</f>
        <v/>
      </c>
      <c r="M4" s="10">
        <f>IF(F4=0,"Al día",IF(F4&lt;=2,"Alerta","Moroso"))</f>
        <v/>
      </c>
      <c r="N4" s="10" t="inlineStr">
        <is>
          <t>Ninguna</t>
        </is>
      </c>
    </row>
    <row r="5">
      <c r="A5" s="3" t="n">
        <v>3</v>
      </c>
      <c r="B5" s="4" t="inlineStr">
        <is>
          <t>Carmen Ruiz Fernández</t>
        </is>
      </c>
      <c r="C5" s="3" t="inlineStr">
        <is>
          <t>Piso 2ºA</t>
        </is>
      </c>
      <c r="D5" s="3" t="inlineStr">
        <is>
          <t>34567890Y</t>
        </is>
      </c>
      <c r="E5" s="5" t="n">
        <v>145.75</v>
      </c>
      <c r="F5" s="6" t="n">
        <v>5</v>
      </c>
      <c r="G5" s="7">
        <f>IFERROR(E5*F5,0)</f>
        <v/>
      </c>
      <c r="H5" s="8" t="inlineStr">
        <is>
          <t>10/01/2026</t>
        </is>
      </c>
      <c r="I5" s="3">
        <f>IFERROR(TODAY()-DATEVALUE(H5),0)</f>
        <v/>
      </c>
      <c r="J5" s="9" t="n">
        <v>0.05</v>
      </c>
      <c r="K5" s="7">
        <f>IFERROR(G5*J5,0)</f>
        <v/>
      </c>
      <c r="L5" s="7">
        <f>IFERROR(G5+K5,0)</f>
        <v/>
      </c>
      <c r="M5" s="3">
        <f>IF(F5=0,"Al día",IF(F5&lt;=2,"Alerta","Moroso"))</f>
        <v/>
      </c>
      <c r="N5" s="3" t="inlineStr">
        <is>
          <t>Requerimiento</t>
        </is>
      </c>
    </row>
    <row r="6">
      <c r="A6" s="10" t="n">
        <v>4</v>
      </c>
      <c r="B6" s="11" t="inlineStr">
        <is>
          <t>José Martínez Gómez</t>
        </is>
      </c>
      <c r="C6" s="10" t="inlineStr">
        <is>
          <t>Piso 2ºB</t>
        </is>
      </c>
      <c r="D6" s="10" t="inlineStr">
        <is>
          <t>45678901Z</t>
        </is>
      </c>
      <c r="E6" s="5" t="n">
        <v>128</v>
      </c>
      <c r="F6" s="6" t="n">
        <v>1</v>
      </c>
      <c r="G6" s="12">
        <f>IFERROR(E6*F6,0)</f>
        <v/>
      </c>
      <c r="H6" s="8" t="inlineStr">
        <is>
          <t>20/06/2026</t>
        </is>
      </c>
      <c r="I6" s="10">
        <f>IFERROR(TODAY()-DATEVALUE(H6),0)</f>
        <v/>
      </c>
      <c r="J6" s="9" t="n">
        <v>0.03</v>
      </c>
      <c r="K6" s="12">
        <f>IFERROR(G6*J6,0)</f>
        <v/>
      </c>
      <c r="L6" s="12">
        <f>IFERROR(G6+K6,0)</f>
        <v/>
      </c>
      <c r="M6" s="10">
        <f>IF(F6=0,"Al día",IF(F6&lt;=2,"Alerta","Moroso"))</f>
        <v/>
      </c>
      <c r="N6" s="10" t="inlineStr">
        <is>
          <t>Aviso</t>
        </is>
      </c>
    </row>
    <row r="7">
      <c r="A7" s="3" t="n">
        <v>5</v>
      </c>
      <c r="B7" s="4" t="inlineStr">
        <is>
          <t>Laura Fernández Díaz</t>
        </is>
      </c>
      <c r="C7" s="3" t="inlineStr">
        <is>
          <t>Piso 3ºA</t>
        </is>
      </c>
      <c r="D7" s="3" t="inlineStr">
        <is>
          <t>56789012X</t>
        </is>
      </c>
      <c r="E7" s="5" t="n">
        <v>150.25</v>
      </c>
      <c r="F7" s="6" t="n">
        <v>0</v>
      </c>
      <c r="G7" s="7">
        <f>IFERROR(E7*F7,0)</f>
        <v/>
      </c>
      <c r="H7" s="8" t="inlineStr">
        <is>
          <t>01/07/2026</t>
        </is>
      </c>
      <c r="I7" s="3">
        <f>IFERROR(TODAY()-DATEVALUE(H7),0)</f>
        <v/>
      </c>
      <c r="J7" s="9" t="n">
        <v>0</v>
      </c>
      <c r="K7" s="7">
        <f>IFERROR(G7*J7,0)</f>
        <v/>
      </c>
      <c r="L7" s="7">
        <f>IFERROR(G7+K7,0)</f>
        <v/>
      </c>
      <c r="M7" s="3">
        <f>IF(F7=0,"Al día",IF(F7&lt;=2,"Alerta","Moroso"))</f>
        <v/>
      </c>
      <c r="N7" s="3" t="inlineStr">
        <is>
          <t>Ninguna</t>
        </is>
      </c>
    </row>
    <row r="8">
      <c r="A8" s="10" t="n">
        <v>6</v>
      </c>
      <c r="B8" s="11" t="inlineStr">
        <is>
          <t>Manuel Sánchez Torres</t>
        </is>
      </c>
      <c r="C8" s="10" t="inlineStr">
        <is>
          <t>Piso 3ºB</t>
        </is>
      </c>
      <c r="D8" s="10" t="inlineStr">
        <is>
          <t>67890123Y</t>
        </is>
      </c>
      <c r="E8" s="5" t="n">
        <v>132.4</v>
      </c>
      <c r="F8" s="6" t="n">
        <v>6</v>
      </c>
      <c r="G8" s="12">
        <f>IFERROR(E8*F8,0)</f>
        <v/>
      </c>
      <c r="H8" s="8" t="inlineStr">
        <is>
          <t>05/01/2026</t>
        </is>
      </c>
      <c r="I8" s="10">
        <f>IFERROR(TODAY()-DATEVALUE(H8),0)</f>
        <v/>
      </c>
      <c r="J8" s="9" t="n">
        <v>0.05</v>
      </c>
      <c r="K8" s="12">
        <f>IFERROR(G8*J8,0)</f>
        <v/>
      </c>
      <c r="L8" s="12">
        <f>IFERROR(G8+K8,0)</f>
        <v/>
      </c>
      <c r="M8" s="10">
        <f>IF(F8=0,"Al día",IF(F8&lt;=2,"Alerta","Moroso"))</f>
        <v/>
      </c>
      <c r="N8" s="10" t="inlineStr">
        <is>
          <t>Vía judicial</t>
        </is>
      </c>
    </row>
    <row r="9">
      <c r="A9" s="3" t="n">
        <v>7</v>
      </c>
      <c r="B9" s="4" t="inlineStr">
        <is>
          <t>Isabel Romero Molina</t>
        </is>
      </c>
      <c r="C9" s="3" t="inlineStr">
        <is>
          <t>Piso 4ºA</t>
        </is>
      </c>
      <c r="D9" s="3" t="inlineStr">
        <is>
          <t>78901234Z</t>
        </is>
      </c>
      <c r="E9" s="5" t="n">
        <v>118.9</v>
      </c>
      <c r="F9" s="6" t="n">
        <v>2</v>
      </c>
      <c r="G9" s="7">
        <f>IFERROR(E9*F9,0)</f>
        <v/>
      </c>
      <c r="H9" s="8" t="inlineStr">
        <is>
          <t>10/05/2026</t>
        </is>
      </c>
      <c r="I9" s="3">
        <f>IFERROR(TODAY()-DATEVALUE(H9),0)</f>
        <v/>
      </c>
      <c r="J9" s="9" t="n">
        <v>0.03</v>
      </c>
      <c r="K9" s="7">
        <f>IFERROR(G9*J9,0)</f>
        <v/>
      </c>
      <c r="L9" s="7">
        <f>IFERROR(G9+K9,0)</f>
        <v/>
      </c>
      <c r="M9" s="3">
        <f>IF(F9=0,"Al día",IF(F9&lt;=2,"Alerta","Moroso"))</f>
        <v/>
      </c>
      <c r="N9" s="3" t="inlineStr">
        <is>
          <t>Aviso</t>
        </is>
      </c>
    </row>
    <row r="10">
      <c r="A10" s="10" t="n">
        <v>8</v>
      </c>
      <c r="B10" s="11" t="inlineStr">
        <is>
          <t>Francisco Jiménez Ortega</t>
        </is>
      </c>
      <c r="C10" s="10" t="inlineStr">
        <is>
          <t>Piso 4ºB</t>
        </is>
      </c>
      <c r="D10" s="10" t="inlineStr">
        <is>
          <t>89012345X</t>
        </is>
      </c>
      <c r="E10" s="5" t="n">
        <v>140</v>
      </c>
      <c r="F10" s="6" t="n">
        <v>4</v>
      </c>
      <c r="G10" s="12">
        <f>IFERROR(E10*F10,0)</f>
        <v/>
      </c>
      <c r="H10" s="8" t="inlineStr">
        <is>
          <t>01/03/2026</t>
        </is>
      </c>
      <c r="I10" s="10">
        <f>IFERROR(TODAY()-DATEVALUE(H10),0)</f>
        <v/>
      </c>
      <c r="J10" s="9" t="n">
        <v>0.05</v>
      </c>
      <c r="K10" s="12">
        <f>IFERROR(G10*J10,0)</f>
        <v/>
      </c>
      <c r="L10" s="12">
        <f>IFERROR(G10+K10,0)</f>
        <v/>
      </c>
      <c r="M10" s="10">
        <f>IF(F10=0,"Al día",IF(F10&lt;=2,"Alerta","Moroso"))</f>
        <v/>
      </c>
      <c r="N10" s="10" t="inlineStr">
        <is>
          <t>Requerimiento</t>
        </is>
      </c>
    </row>
    <row r="11">
      <c r="A11" s="3" t="n">
        <v>9</v>
      </c>
      <c r="B11" s="4" t="inlineStr">
        <is>
          <t>Pilar Navarro Castro</t>
        </is>
      </c>
      <c r="C11" s="3" t="inlineStr">
        <is>
          <t>Piso 5ºA</t>
        </is>
      </c>
      <c r="D11" s="3" t="inlineStr">
        <is>
          <t>90123456Y</t>
        </is>
      </c>
      <c r="E11" s="5" t="n">
        <v>155.6</v>
      </c>
      <c r="F11" s="6" t="n">
        <v>0</v>
      </c>
      <c r="G11" s="7">
        <f>IFERROR(E11*F11,0)</f>
        <v/>
      </c>
      <c r="H11" s="8" t="inlineStr">
        <is>
          <t>10/07/2026</t>
        </is>
      </c>
      <c r="I11" s="3">
        <f>IFERROR(TODAY()-DATEVALUE(H11),0)</f>
        <v/>
      </c>
      <c r="J11" s="9" t="n">
        <v>0</v>
      </c>
      <c r="K11" s="7">
        <f>IFERROR(G11*J11,0)</f>
        <v/>
      </c>
      <c r="L11" s="7">
        <f>IFERROR(G11+K11,0)</f>
        <v/>
      </c>
      <c r="M11" s="3">
        <f>IF(F11=0,"Al día",IF(F11&lt;=2,"Alerta","Moroso"))</f>
        <v/>
      </c>
      <c r="N11" s="3" t="inlineStr">
        <is>
          <t>Ninguna</t>
        </is>
      </c>
    </row>
    <row r="12">
      <c r="A12" s="10" t="n">
        <v>10</v>
      </c>
      <c r="B12" s="11" t="inlineStr">
        <is>
          <t>Javier Moreno Delgado</t>
        </is>
      </c>
      <c r="C12" s="10" t="inlineStr">
        <is>
          <t>Piso 5ºB</t>
        </is>
      </c>
      <c r="D12" s="10" t="inlineStr">
        <is>
          <t>01234567Z</t>
        </is>
      </c>
      <c r="E12" s="5" t="n">
        <v>138.3</v>
      </c>
      <c r="F12" s="6" t="n">
        <v>7</v>
      </c>
      <c r="G12" s="12">
        <f>IFERROR(E12*F12,0)</f>
        <v/>
      </c>
      <c r="H12" s="8" t="inlineStr">
        <is>
          <t>20/01/2026</t>
        </is>
      </c>
      <c r="I12" s="10">
        <f>IFERROR(TODAY()-DATEVALUE(H12),0)</f>
        <v/>
      </c>
      <c r="J12" s="9" t="n">
        <v>0.05</v>
      </c>
      <c r="K12" s="12">
        <f>IFERROR(G12*J12,0)</f>
        <v/>
      </c>
      <c r="L12" s="12">
        <f>IFERROR(G12+K12,0)</f>
        <v/>
      </c>
      <c r="M12" s="10">
        <f>IF(F12=0,"Al día",IF(F12&lt;=2,"Alerta","Moroso"))</f>
        <v/>
      </c>
      <c r="N12" s="10" t="inlineStr">
        <is>
          <t>Vía judicial</t>
        </is>
      </c>
    </row>
    <row r="13">
      <c r="A13" s="13" t="n"/>
      <c r="B13" s="14" t="inlineStr">
        <is>
          <t>TOTALES</t>
        </is>
      </c>
      <c r="C13" s="13" t="n"/>
      <c r="D13" s="13" t="n"/>
      <c r="E13" s="15">
        <f>IFERROR(AVERAGE(E3:E12),0)</f>
        <v/>
      </c>
      <c r="F13" s="13" t="n"/>
      <c r="G13" s="15">
        <f>IFERROR(SUM(G3:G12),0)</f>
        <v/>
      </c>
      <c r="H13" s="13" t="n"/>
      <c r="I13" s="16">
        <f>IFERROR(AVERAGE(I3:I12),0)</f>
        <v/>
      </c>
      <c r="J13" s="13" t="n"/>
      <c r="K13" s="15">
        <f>IFERROR(SUM(K3:K12),0)</f>
        <v/>
      </c>
      <c r="L13" s="15">
        <f>IFERROR(SUM(L3:L12),0)</f>
        <v/>
      </c>
      <c r="M13" s="17">
        <f>COUNTIF(M3:M12,"Moroso")&amp;" morosos"</f>
        <v/>
      </c>
      <c r="N13" s="13" t="n"/>
    </row>
  </sheetData>
  <mergeCells count="1">
    <mergeCell ref="A1:N1"/>
  </mergeCells>
  <conditionalFormatting sqref="M3:M12">
    <cfRule type="expression" priority="1" dxfId="0" stopIfTrue="1">
      <formula>M3="Moroso"</formula>
    </cfRule>
    <cfRule type="expression" priority="2" dxfId="1" stopIfTrue="1">
      <formula>M3="Alerta"</formula>
    </cfRule>
    <cfRule type="expression" priority="3" dxfId="2" stopIfTrue="1">
      <formula>M3="Al día"</formula>
    </cfRule>
  </conditionalFormatting>
  <conditionalFormatting sqref="L3:L12">
    <cfRule type="cellIs" priority="4" operator="greaterThan" dxfId="0">
      <formula>500</formula>
    </cfRule>
  </conditionalFormatting>
  <dataValidations count="1">
    <dataValidation sqref="N3:N12" showErrorMessage="1" showInputMessage="1" allowBlank="1" type="list">
      <formula1>"Ninguna,Aviso,Requerimiento,Vía judicial,Demanda presentada"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</cols>
  <sheetData>
    <row r="1" ht="28" customHeight="1">
      <c r="A1" s="1" t="inlineStr">
        <is>
          <t>PANEL DE CONTROL - MOROSIDAD COMUNIDAD</t>
        </is>
      </c>
    </row>
    <row r="2"/>
    <row r="3">
      <c r="A3" s="18" t="inlineStr">
        <is>
          <t>INDICADOR CLAVE</t>
        </is>
      </c>
      <c r="B3" s="18" t="inlineStr">
        <is>
          <t>VALOR</t>
        </is>
      </c>
    </row>
    <row r="4">
      <c r="A4" s="19" t="inlineStr">
        <is>
          <t>Total Propietarios</t>
        </is>
      </c>
      <c r="B4" s="20">
        <f>COUNTA(Morosidad!B3:B12)</f>
        <v/>
      </c>
    </row>
    <row r="5">
      <c r="A5" s="21" t="inlineStr">
        <is>
          <t>Propietarios al día</t>
        </is>
      </c>
      <c r="B5" s="22">
        <f>COUNTIF(Morosidad!M3:M12,"Al día")</f>
        <v/>
      </c>
    </row>
    <row r="6">
      <c r="A6" s="19" t="inlineStr">
        <is>
          <t>Propietarios en alerta</t>
        </is>
      </c>
      <c r="B6" s="20">
        <f>COUNTIF(Morosidad!M3:M12,"Alerta")</f>
        <v/>
      </c>
    </row>
    <row r="7">
      <c r="A7" s="21" t="inlineStr">
        <is>
          <t>Propietarios morosos</t>
        </is>
      </c>
      <c r="B7" s="22">
        <f>COUNTIF(Morosidad!M3:M12,"Moroso")</f>
        <v/>
      </c>
    </row>
    <row r="8">
      <c r="A8" s="19" t="inlineStr">
        <is>
          <t>Importe Pendiente Total</t>
        </is>
      </c>
      <c r="B8" s="23">
        <f>IFERROR(SUM(Morosidad!G3:G12),0)</f>
        <v/>
      </c>
    </row>
    <row r="9">
      <c r="A9" s="21" t="inlineStr">
        <is>
          <t>Total Adeudado (con recargo)</t>
        </is>
      </c>
      <c r="B9" s="24">
        <f>IFERROR(SUM(Morosidad!L3:L12),0)</f>
        <v/>
      </c>
    </row>
    <row r="10">
      <c r="A10" s="19" t="inlineStr">
        <is>
          <t>Media Días Impago</t>
        </is>
      </c>
      <c r="B10" s="20">
        <f>IFERROR(AVERAGE(Morosidad!I3:I12),0)</f>
        <v/>
      </c>
    </row>
    <row r="11">
      <c r="A11" s="21" t="inlineStr">
        <is>
          <t>% Morosidad sobre Propietarios</t>
        </is>
      </c>
      <c r="B11" s="25">
        <f>IFERROR(COUNTIF(Morosidad!M3:M12,"Moroso")/COUNTA(Morosidad!B3:B12),0)</f>
        <v/>
      </c>
    </row>
    <row r="12"/>
    <row r="13"/>
    <row r="14">
      <c r="A14" s="18" t="inlineStr">
        <is>
          <t>ESTADO</t>
        </is>
      </c>
      <c r="B14" s="18" t="inlineStr">
        <is>
          <t>Nº PROPIETARIOS</t>
        </is>
      </c>
    </row>
    <row r="15">
      <c r="A15" s="3" t="inlineStr">
        <is>
          <t>Al día</t>
        </is>
      </c>
      <c r="B15" s="3">
        <f>COUNTIF(Morosidad!M3:M12,"Al día")</f>
        <v/>
      </c>
    </row>
    <row r="16">
      <c r="A16" s="10" t="inlineStr">
        <is>
          <t>Alerta</t>
        </is>
      </c>
      <c r="B16" s="10">
        <f>COUNTIF(Morosidad!M3:M12,"Alerta")</f>
        <v/>
      </c>
    </row>
    <row r="17">
      <c r="A17" s="3" t="inlineStr">
        <is>
          <t>Moroso</t>
        </is>
      </c>
      <c r="B17" s="3">
        <f>COUNTIF(Morosidad!M3:M12,"Moroso")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6" customWidth="1" min="1" max="1"/>
    <col width="85" customWidth="1" min="2" max="2"/>
  </cols>
  <sheetData>
    <row r="1" ht="28" customHeight="1">
      <c r="A1" s="1" t="inlineStr">
        <is>
          <t>GUÍA DE USO - CONTROL DE MOROSIDAD</t>
        </is>
      </c>
    </row>
    <row r="2"/>
    <row r="3">
      <c r="A3" s="18" t="inlineStr">
        <is>
          <t>APARTADO</t>
        </is>
      </c>
      <c r="B3" s="18" t="inlineStr">
        <is>
          <t>DESCRIPCIÓN</t>
        </is>
      </c>
    </row>
    <row r="4" ht="40" customHeight="1">
      <c r="A4" s="26" t="inlineStr">
        <is>
          <t>Hoja 'Morosidad'</t>
        </is>
      </c>
      <c r="B4" s="4" t="inlineStr">
        <is>
          <t>Contiene el listado completo de propietarios de la comunidad con sus cuotas, meses pendientes de pago, recargos por demora y estado de morosidad. Las celdas con fondo amarillo pálido (Cuota Mensual, Meses Pendientes, Fecha Último Pago, Recargo Demora) son editables.</t>
        </is>
      </c>
    </row>
    <row r="5" ht="40" customHeight="1">
      <c r="A5" s="27" t="inlineStr">
        <is>
          <t>Columna Importe Pendiente</t>
        </is>
      </c>
      <c r="B5" s="11" t="inlineStr">
        <is>
          <t>Se calcula automáticamente multiplicando la Cuota Mensual por los Meses Pendientes (fórmula =E*F).</t>
        </is>
      </c>
    </row>
    <row r="6" ht="40" customHeight="1">
      <c r="A6" s="26" t="inlineStr">
        <is>
          <t>Columna Días Impago</t>
        </is>
      </c>
      <c r="B6" s="4" t="inlineStr">
        <is>
          <t>Calcula los días transcurridos desde la Fecha de Último Pago hasta hoy mediante la función TODAY().</t>
        </is>
      </c>
    </row>
    <row r="7" ht="40" customHeight="1">
      <c r="A7" s="27" t="inlineStr">
        <is>
          <t>Columna Importe Recargo</t>
        </is>
      </c>
      <c r="B7" s="11" t="inlineStr">
        <is>
          <t>Aplica el porcentaje de recargo por demora sobre el Importe Pendiente.</t>
        </is>
      </c>
    </row>
    <row r="8" ht="40" customHeight="1">
      <c r="A8" s="26" t="inlineStr">
        <is>
          <t>Columna Total Adeudado</t>
        </is>
      </c>
      <c r="B8" s="4" t="inlineStr">
        <is>
          <t>Suma el Importe Pendiente más el Importe de Recargo. Se resalta en rojo si supera 500 €.</t>
        </is>
      </c>
    </row>
    <row r="9" ht="40" customHeight="1">
      <c r="A9" s="27" t="inlineStr">
        <is>
          <t>Columna Estado</t>
        </is>
      </c>
      <c r="B9" s="11" t="inlineStr">
        <is>
          <t>Clasifica automáticamente al propietario como 'Al día', 'Alerta' (1-2 meses) o 'Moroso' (más de 2 meses) mediante fórmula IF.</t>
        </is>
      </c>
    </row>
    <row r="10" ht="40" customHeight="1">
      <c r="A10" s="26" t="inlineStr">
        <is>
          <t>Columna Acciones Legales</t>
        </is>
      </c>
      <c r="B10" s="4" t="inlineStr">
        <is>
          <t>Desplegable para registrar la acción tomada: Ninguna, Aviso, Requerimiento, Vía judicial o Demanda presentada.</t>
        </is>
      </c>
    </row>
    <row r="11" ht="40" customHeight="1">
      <c r="A11" s="27" t="inlineStr">
        <is>
          <t>Hoja 'Resumen'</t>
        </is>
      </c>
      <c r="B11" s="11" t="inlineStr">
        <is>
          <t>Panel de control con indicadores clave (KPI): total de propietarios, morosos, importes pendientes y adeudados, media de días de impago y porcentaje de morosidad.</t>
        </is>
      </c>
    </row>
    <row r="12" ht="40" customHeight="1">
      <c r="A12" s="26" t="inlineStr">
        <is>
          <t>Gráficos</t>
        </is>
      </c>
      <c r="B12" s="4" t="inlineStr">
        <is>
          <t>El gráfico de barras muestra el total adeudado por cada propietario y el gráfico circular la distribución de estados (Al día / Alerta / Moroso).</t>
        </is>
      </c>
    </row>
    <row r="13" ht="40" customHeight="1">
      <c r="A13" s="27" t="inlineStr">
        <is>
          <t>Recomendación</t>
        </is>
      </c>
      <c r="B13" s="11" t="inlineStr">
        <is>
          <t>Actualice mensualmente los pagos recibidos y las fechas de último pago para mantener el control de morosidad al día conforme a la Ley de Propiedad Horizontal.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2026-07-21T15:24:20Z</dcterms:created>
  <dcterms:modified xmlns:dcterms="http://purl.org/dc/terms/" xmlns:xsi="http://www.w3.org/2001/XMLSchema-instance" xsi:type="dcterms:W3CDTF">2026-07-21T15:24:20Z</dcterms:modified>
</cp:coreProperties>
</file>