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"/>
    <numFmt numFmtId="166" formatCode="#.##0,00\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E293B"/>
      <sz val="13"/>
    </font>
    <font>
      <name val="Calibri"/>
      <b val="1"/>
      <color rgb="001E293B"/>
      <sz val="10"/>
    </font>
    <font>
      <name val="Calibri"/>
      <b val="1"/>
      <color rgb="00FFFFFF"/>
      <sz val="13"/>
    </font>
    <font>
      <name val="Calibri"/>
      <b val="1"/>
      <color rgb="00C8102E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DCFCE7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2" borderId="1" applyAlignment="1" pivotButton="0" quotePrefix="0" xfId="0">
      <alignment horizontal="right" vertical="center"/>
    </xf>
    <xf numFmtId="166" fontId="5" fillId="2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center" vertical="center" wrapText="1"/>
    </xf>
    <xf numFmtId="166" fontId="6" fillId="5" borderId="1" applyAlignment="1" pivotButton="0" quotePrefix="0" xfId="0">
      <alignment horizontal="center" vertical="center" wrapText="1"/>
    </xf>
    <xf numFmtId="166" fontId="6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166" fontId="6" fillId="6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9" fillId="7" borderId="1" applyAlignment="1" pivotButton="0" quotePrefix="0" xfId="0">
      <alignment horizontal="left" vertical="top" wrapText="1"/>
    </xf>
    <xf numFmtId="0" fontId="0" fillId="7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center" vertical="center" wrapText="1"/>
    </xf>
    <xf numFmtId="166" fontId="5" fillId="2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166" fontId="6" fillId="5" borderId="1" applyAlignment="1" pivotButton="0" quotePrefix="0" xfId="0">
      <alignment horizontal="center" vertical="center" wrapText="1"/>
    </xf>
    <xf numFmtId="166" fontId="6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6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9C3"/>
        </patternFill>
      </fill>
    </dxf>
    <dxf>
      <font>
        <b val="1"/>
        <color rgb="00D97706"/>
      </font>
      <fill>
        <patternFill patternType="solid">
          <fgColor rgb="00FEF3C7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Contratos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'Resumen'!$A$14:$A$17</f>
            </numRef>
          </cat>
          <val>
            <numRef>
              <f>'Resumen'!$B$14:$B$17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Número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tipo de contrato</a:t>
            </a:r>
          </a:p>
        </rich>
      </tx>
    </title>
    <plotArea>
      <pieChart>
        <varyColors val="1"/>
        <ser>
          <idx val="0"/>
          <order val="0"/>
          <tx>
            <strRef>
              <f>'Resumen'!E19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'Resumen'!$D$20:$D$23</f>
            </numRef>
          </cat>
          <val>
            <numRef>
              <f>'Resumen'!$E$20:$E$23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15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2" customWidth="1" min="3" max="3"/>
    <col width="15" customWidth="1" min="4" max="4"/>
    <col width="15" customWidth="1" min="5" max="5"/>
    <col width="24" customWidth="1" min="6" max="6"/>
    <col width="32" customWidth="1" min="7" max="7"/>
    <col width="22" customWidth="1" min="8" max="8"/>
    <col width="18" customWidth="1" min="9" max="9"/>
    <col width="14" customWidth="1" min="10" max="10"/>
    <col width="16" customWidth="1" min="11" max="11"/>
    <col width="14" customWidth="1" min="12" max="12"/>
    <col width="13" customWidth="1" min="13" max="13"/>
    <col width="13" customWidth="1" min="14" max="14"/>
    <col width="20" customWidth="1" min="15" max="15"/>
    <col width="16" customWidth="1" min="16" max="16"/>
    <col width="16" customWidth="1" min="17" max="17"/>
    <col width="14" customWidth="1" min="18" max="18"/>
    <col width="28" customWidth="1" min="19" max="19"/>
    <col width="22" customWidth="1" min="20" max="20"/>
  </cols>
  <sheetData>
    <row r="1" ht="40" customHeight="1">
      <c r="A1" s="1" t="inlineStr">
        <is>
          <t>CALENDARIO DE VENCIMIENTOS DE CONTRATOS DE ARRENDAMIENTO</t>
        </is>
      </c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3" t="n"/>
      <c r="T1" s="34" t="n"/>
    </row>
    <row r="2" ht="22" customHeight="1">
      <c r="A2" s="2" t="inlineStr">
        <is>
          <t>ID Contrato</t>
        </is>
      </c>
      <c r="B2" s="2" t="inlineStr">
        <is>
          <t>Arrendador</t>
        </is>
      </c>
      <c r="C2" s="2" t="inlineStr">
        <is>
          <t>Arrendatario</t>
        </is>
      </c>
      <c r="D2" s="2" t="inlineStr">
        <is>
          <t>NIF Arrendador</t>
        </is>
      </c>
      <c r="E2" s="2" t="inlineStr">
        <is>
          <t>NIF Arrendatario</t>
        </is>
      </c>
      <c r="F2" s="2" t="inlineStr">
        <is>
          <t>Inmueble</t>
        </is>
      </c>
      <c r="G2" s="2" t="inlineStr">
        <is>
          <t>Dirección</t>
        </is>
      </c>
      <c r="H2" s="2" t="inlineStr">
        <is>
          <t>Ref. Catastral</t>
        </is>
      </c>
      <c r="I2" s="2" t="inlineStr">
        <is>
          <t>Tipo contrato</t>
        </is>
      </c>
      <c r="J2" s="2" t="inlineStr">
        <is>
          <t>Fecha inicio</t>
        </is>
      </c>
      <c r="K2" s="2" t="inlineStr">
        <is>
          <t>Fecha vencimiento</t>
        </is>
      </c>
      <c r="L2" s="2" t="inlineStr">
        <is>
          <t>Renovación auto.</t>
        </is>
      </c>
      <c r="M2" s="2" t="inlineStr">
        <is>
          <t>Plazo preaviso
(días)</t>
        </is>
      </c>
      <c r="N2" s="2" t="inlineStr">
        <is>
          <t>Días para
vencimiento</t>
        </is>
      </c>
      <c r="O2" s="2" t="inlineStr">
        <is>
          <t>Estado</t>
        </is>
      </c>
      <c r="P2" s="2" t="inlineStr">
        <is>
          <t>Renta mensual</t>
        </is>
      </c>
      <c r="Q2" s="2" t="inlineStr">
        <is>
          <t>Fianza</t>
        </is>
      </c>
      <c r="R2" s="2" t="inlineStr">
        <is>
          <t>Comunidad
mensual</t>
        </is>
      </c>
      <c r="S2" s="2" t="inlineStr">
        <is>
          <t>Observaciones</t>
        </is>
      </c>
      <c r="T2" s="2" t="inlineStr">
        <is>
          <t>Contacto gestor</t>
        </is>
      </c>
    </row>
    <row r="3" ht="18" customHeight="1">
      <c r="A3" s="3" t="inlineStr">
        <is>
          <t>ARR-001</t>
        </is>
      </c>
      <c r="B3" s="3" t="inlineStr">
        <is>
          <t>María García Pérez</t>
        </is>
      </c>
      <c r="C3" s="3" t="inlineStr">
        <is>
          <t>Antonio López Ruiz</t>
        </is>
      </c>
      <c r="D3" s="3" t="inlineStr">
        <is>
          <t>12345678Z</t>
        </is>
      </c>
      <c r="E3" s="3" t="inlineStr">
        <is>
          <t>23456789A</t>
        </is>
      </c>
      <c r="F3" s="3" t="inlineStr">
        <is>
          <t>Piso 3ºB</t>
        </is>
      </c>
      <c r="G3" s="3" t="inlineStr">
        <is>
          <t>Calle Mayor 12 3ºB, Madrid</t>
        </is>
      </c>
      <c r="H3" s="3" t="inlineStr">
        <is>
          <t>2804509VK4820A0001WH</t>
        </is>
      </c>
      <c r="I3" s="3" t="inlineStr">
        <is>
          <t>Vivienda habitual</t>
        </is>
      </c>
      <c r="J3" s="35" t="n">
        <v>46204</v>
      </c>
      <c r="K3" s="35" t="n">
        <v>46203</v>
      </c>
      <c r="L3" s="5" t="inlineStr">
        <is>
          <t>Sí</t>
        </is>
      </c>
      <c r="M3" s="36" t="n">
        <v>30</v>
      </c>
      <c r="N3" s="37">
        <f>MAX(0,K3-TODAY())</f>
        <v/>
      </c>
      <c r="O3" s="8">
        <f>IF(N3&lt;=0,"Vencido",IF(N3&lt;=30,"Vence en 30 días",IF(N3&lt;=90,"Vence en 90 días","Vigente")))</f>
        <v/>
      </c>
      <c r="P3" s="38" t="n">
        <v>850</v>
      </c>
      <c r="Q3" s="38" t="n">
        <v>850</v>
      </c>
      <c r="R3" s="38" t="n">
        <v>65</v>
      </c>
      <c r="S3" s="3" t="inlineStr">
        <is>
          <t>Contrato LAU 2019</t>
        </is>
      </c>
      <c r="T3" s="3" t="inlineStr">
        <is>
          <t>gestor1@inmofinca.es</t>
        </is>
      </c>
    </row>
    <row r="4" ht="18" customHeight="1">
      <c r="A4" s="10" t="inlineStr">
        <is>
          <t>ARR-002</t>
        </is>
      </c>
      <c r="B4" s="10" t="inlineStr">
        <is>
          <t>Carmen Ruiz Sánchez</t>
        </is>
      </c>
      <c r="C4" s="10" t="inlineStr">
        <is>
          <t>José Martínez Gil</t>
        </is>
      </c>
      <c r="D4" s="10" t="inlineStr">
        <is>
          <t>34567890B</t>
        </is>
      </c>
      <c r="E4" s="10" t="inlineStr">
        <is>
          <t>45678901C</t>
        </is>
      </c>
      <c r="F4" s="10" t="inlineStr">
        <is>
          <t>Local comercial planta baja</t>
        </is>
      </c>
      <c r="G4" s="10" t="inlineStr">
        <is>
          <t>Av. Diagonal 405, Barcelona</t>
        </is>
      </c>
      <c r="H4" s="10" t="inlineStr">
        <is>
          <t>0801901DF3813F0001QH</t>
        </is>
      </c>
      <c r="I4" s="10" t="inlineStr">
        <is>
          <t>Local comercial</t>
        </is>
      </c>
      <c r="J4" s="35" t="n">
        <v>46037</v>
      </c>
      <c r="K4" s="35" t="n">
        <v>46234</v>
      </c>
      <c r="L4" s="5" t="inlineStr">
        <is>
          <t>No</t>
        </is>
      </c>
      <c r="M4" s="36" t="n">
        <v>60</v>
      </c>
      <c r="N4" s="39">
        <f>MAX(0,K4-TODAY())</f>
        <v/>
      </c>
      <c r="O4" s="12">
        <f>IF(N4&lt;=0,"Vencido",IF(N4&lt;=30,"Vence en 30 días",IF(N4&lt;=90,"Vence en 90 días","Vigente")))</f>
        <v/>
      </c>
      <c r="P4" s="38" t="n">
        <v>1250</v>
      </c>
      <c r="Q4" s="38" t="n">
        <v>2500</v>
      </c>
      <c r="R4" s="38" t="n">
        <v>120</v>
      </c>
      <c r="S4" s="10" t="inlineStr">
        <is>
          <t>Incluye almacén trasero</t>
        </is>
      </c>
      <c r="T4" s="10" t="inlineStr">
        <is>
          <t>gestor2@inmofinca.es</t>
        </is>
      </c>
    </row>
    <row r="5" ht="18" customHeight="1">
      <c r="A5" s="3" t="inlineStr">
        <is>
          <t>ARR-003</t>
        </is>
      </c>
      <c r="B5" s="3" t="inlineStr">
        <is>
          <t>Laura Fernández Torres</t>
        </is>
      </c>
      <c r="C5" s="3" t="inlineStr">
        <is>
          <t>Manuel Sánchez Mora</t>
        </is>
      </c>
      <c r="D5" s="3" t="inlineStr">
        <is>
          <t>56789012D</t>
        </is>
      </c>
      <c r="E5" s="3" t="inlineStr">
        <is>
          <t>67890123E</t>
        </is>
      </c>
      <c r="F5" s="3" t="inlineStr">
        <is>
          <t>Oficina 2ª planta</t>
        </is>
      </c>
      <c r="G5" s="3" t="inlineStr">
        <is>
          <t>Gran Vía 18 2º, Bilbao</t>
        </is>
      </c>
      <c r="H5" s="3" t="inlineStr">
        <is>
          <t>4800901VN9909B0001LK</t>
        </is>
      </c>
      <c r="I5" s="3" t="inlineStr">
        <is>
          <t>Oficina</t>
        </is>
      </c>
      <c r="J5" s="35" t="n">
        <v>45901</v>
      </c>
      <c r="K5" s="35" t="n">
        <v>46265</v>
      </c>
      <c r="L5" s="5" t="inlineStr">
        <is>
          <t>Sí</t>
        </is>
      </c>
      <c r="M5" s="36" t="n">
        <v>30</v>
      </c>
      <c r="N5" s="37">
        <f>MAX(0,K5-TODAY())</f>
        <v/>
      </c>
      <c r="O5" s="8">
        <f>IF(N5&lt;=0,"Vencido",IF(N5&lt;=30,"Vence en 30 días",IF(N5&lt;=90,"Vence en 90 días","Vigente")))</f>
        <v/>
      </c>
      <c r="P5" s="38" t="n">
        <v>1500</v>
      </c>
      <c r="Q5" s="38" t="n">
        <v>3000</v>
      </c>
      <c r="R5" s="38" t="n">
        <v>95</v>
      </c>
      <c r="S5" s="3" t="inlineStr">
        <is>
          <t>Pendiente actualización renta IPC</t>
        </is>
      </c>
      <c r="T5" s="3" t="inlineStr">
        <is>
          <t>gestor1@inmofinca.es</t>
        </is>
      </c>
    </row>
    <row r="6" ht="18" customHeight="1">
      <c r="A6" s="10" t="inlineStr">
        <is>
          <t>ARR-004</t>
        </is>
      </c>
      <c r="B6" s="10" t="inlineStr">
        <is>
          <t>Ana Torres Blanco</t>
        </is>
      </c>
      <c r="C6" s="10" t="inlineStr">
        <is>
          <t>David Romero Vega</t>
        </is>
      </c>
      <c r="D6" s="10" t="inlineStr">
        <is>
          <t>78901234F</t>
        </is>
      </c>
      <c r="E6" s="10" t="inlineStr">
        <is>
          <t>89012345G</t>
        </is>
      </c>
      <c r="F6" s="10" t="inlineStr">
        <is>
          <t>Piso 4ºA</t>
        </is>
      </c>
      <c r="G6" s="10" t="inlineStr">
        <is>
          <t>Paseo de Gracia 77 4ºA, Barcelona</t>
        </is>
      </c>
      <c r="H6" s="10" t="inlineStr">
        <is>
          <t>0801902DF3813G0002PH</t>
        </is>
      </c>
      <c r="I6" s="10" t="inlineStr">
        <is>
          <t>Vivienda habitual</t>
        </is>
      </c>
      <c r="J6" s="35" t="n">
        <v>46082</v>
      </c>
      <c r="K6" s="35" t="n">
        <v>46295</v>
      </c>
      <c r="L6" s="5" t="inlineStr">
        <is>
          <t>No</t>
        </is>
      </c>
      <c r="M6" s="36" t="n">
        <v>30</v>
      </c>
      <c r="N6" s="39">
        <f>MAX(0,K6-TODAY())</f>
        <v/>
      </c>
      <c r="O6" s="12">
        <f>IF(N6&lt;=0,"Vencido",IF(N6&lt;=30,"Vence en 30 días",IF(N6&lt;=90,"Vence en 90 días","Vigente")))</f>
        <v/>
      </c>
      <c r="P6" s="38" t="n">
        <v>1800</v>
      </c>
      <c r="Q6" s="38" t="n">
        <v>1800</v>
      </c>
      <c r="R6" s="38" t="n">
        <v>110</v>
      </c>
      <c r="S6" s="10" t="inlineStr">
        <is>
          <t>Inquilino requiere parking</t>
        </is>
      </c>
      <c r="T6" s="10" t="inlineStr">
        <is>
          <t>gestor3@inmofinca.es</t>
        </is>
      </c>
    </row>
    <row r="7" ht="18" customHeight="1">
      <c r="A7" s="3" t="inlineStr">
        <is>
          <t>ARR-005</t>
        </is>
      </c>
      <c r="B7" s="3" t="inlineStr">
        <is>
          <t>Pilar Navarro Cano</t>
        </is>
      </c>
      <c r="C7" s="3" t="inlineStr">
        <is>
          <t>Elena Gil Rubio</t>
        </is>
      </c>
      <c r="D7" s="3" t="inlineStr">
        <is>
          <t>90123456H</t>
        </is>
      </c>
      <c r="E7" s="3" t="inlineStr">
        <is>
          <t>01234567J</t>
        </is>
      </c>
      <c r="F7" s="3" t="inlineStr">
        <is>
          <t>Local nave industrial</t>
        </is>
      </c>
      <c r="G7" s="3" t="inlineStr">
        <is>
          <t>Calle Industria 45, Sevilla</t>
        </is>
      </c>
      <c r="H7" s="3" t="inlineStr">
        <is>
          <t>4109001TG3432H0001XL</t>
        </is>
      </c>
      <c r="I7" s="3" t="inlineStr">
        <is>
          <t>Local comercial</t>
        </is>
      </c>
      <c r="J7" s="35" t="n">
        <v>45444</v>
      </c>
      <c r="K7" s="35" t="n">
        <v>46173</v>
      </c>
      <c r="L7" s="5" t="inlineStr">
        <is>
          <t>Sí</t>
        </is>
      </c>
      <c r="M7" s="36" t="n">
        <v>60</v>
      </c>
      <c r="N7" s="37">
        <f>MAX(0,K7-TODAY())</f>
        <v/>
      </c>
      <c r="O7" s="8">
        <f>IF(N7&lt;=0,"Vencido",IF(N7&lt;=30,"Vence en 30 días",IF(N7&lt;=90,"Vence en 90 días","Vigente")))</f>
        <v/>
      </c>
      <c r="P7" s="38" t="n">
        <v>2200</v>
      </c>
      <c r="Q7" s="38" t="n">
        <v>4400</v>
      </c>
      <c r="R7" s="38" t="n">
        <v>0</v>
      </c>
      <c r="S7" s="3" t="inlineStr">
        <is>
          <t>Vencido – negociación renovación</t>
        </is>
      </c>
      <c r="T7" s="3" t="inlineStr">
        <is>
          <t>gestor2@inmofinca.es</t>
        </is>
      </c>
    </row>
    <row r="8" ht="18" customHeight="1">
      <c r="A8" s="10" t="inlineStr">
        <is>
          <t>ARR-006</t>
        </is>
      </c>
      <c r="B8" s="10" t="inlineStr">
        <is>
          <t>José Martínez López</t>
        </is>
      </c>
      <c r="C8" s="10" t="inlineStr">
        <is>
          <t>Pilar Navarro Gil</t>
        </is>
      </c>
      <c r="D8" s="10" t="inlineStr">
        <is>
          <t>11223344K</t>
        </is>
      </c>
      <c r="E8" s="10" t="inlineStr">
        <is>
          <t>22334455L</t>
        </is>
      </c>
      <c r="F8" s="10" t="inlineStr">
        <is>
          <t>Piso 1ºC</t>
        </is>
      </c>
      <c r="G8" s="10" t="inlineStr">
        <is>
          <t>Calle Sierpes 8 1ºC, Sevilla</t>
        </is>
      </c>
      <c r="H8" s="10" t="inlineStr">
        <is>
          <t>4109002TG3432J0001YL</t>
        </is>
      </c>
      <c r="I8" s="10" t="inlineStr">
        <is>
          <t>Vivienda habitual</t>
        </is>
      </c>
      <c r="J8" s="35" t="n">
        <v>46023</v>
      </c>
      <c r="K8" s="35" t="n">
        <v>46326</v>
      </c>
      <c r="L8" s="5" t="inlineStr">
        <is>
          <t>Sí</t>
        </is>
      </c>
      <c r="M8" s="36" t="n">
        <v>30</v>
      </c>
      <c r="N8" s="39">
        <f>MAX(0,K8-TODAY())</f>
        <v/>
      </c>
      <c r="O8" s="12">
        <f>IF(N8&lt;=0,"Vencido",IF(N8&lt;=30,"Vence en 30 días",IF(N8&lt;=90,"Vence en 90 días","Vigente")))</f>
        <v/>
      </c>
      <c r="P8" s="38" t="n">
        <v>750</v>
      </c>
      <c r="Q8" s="38" t="n">
        <v>750</v>
      </c>
      <c r="R8" s="38" t="n">
        <v>55</v>
      </c>
      <c r="S8" s="10" t="inlineStr">
        <is>
          <t>Contrato temporada verano</t>
        </is>
      </c>
      <c r="T8" s="10" t="inlineStr">
        <is>
          <t>gestor3@inmofinca.es</t>
        </is>
      </c>
    </row>
    <row r="9" ht="18" customHeight="1">
      <c r="A9" s="3" t="inlineStr">
        <is>
          <t>ARR-007</t>
        </is>
      </c>
      <c r="B9" s="3" t="inlineStr">
        <is>
          <t>Antonio López Díaz</t>
        </is>
      </c>
      <c r="C9" s="3" t="inlineStr">
        <is>
          <t>Carmen Ruiz Pardo</t>
        </is>
      </c>
      <c r="D9" s="3" t="inlineStr">
        <is>
          <t>33445566M</t>
        </is>
      </c>
      <c r="E9" s="3" t="inlineStr">
        <is>
          <t>44556677N</t>
        </is>
      </c>
      <c r="F9" s="3" t="inlineStr">
        <is>
          <t>Oficina suite A</t>
        </is>
      </c>
      <c r="G9" s="3" t="inlineStr">
        <is>
          <t>Calle Colón 22 3º, Valencia</t>
        </is>
      </c>
      <c r="H9" s="3" t="inlineStr">
        <is>
          <t>4625001YJ2727A0001ZM</t>
        </is>
      </c>
      <c r="I9" s="3" t="inlineStr">
        <is>
          <t>Oficina</t>
        </is>
      </c>
      <c r="J9" s="35" t="n">
        <v>45962</v>
      </c>
      <c r="K9" s="35" t="n">
        <v>46326</v>
      </c>
      <c r="L9" s="5" t="inlineStr">
        <is>
          <t>No</t>
        </is>
      </c>
      <c r="M9" s="36" t="n">
        <v>60</v>
      </c>
      <c r="N9" s="37">
        <f>MAX(0,K9-TODAY())</f>
        <v/>
      </c>
      <c r="O9" s="8">
        <f>IF(N9&lt;=0,"Vencido",IF(N9&lt;=30,"Vence en 30 días",IF(N9&lt;=90,"Vence en 90 días","Vigente")))</f>
        <v/>
      </c>
      <c r="P9" s="38" t="n">
        <v>1100</v>
      </c>
      <c r="Q9" s="38" t="n">
        <v>2200</v>
      </c>
      <c r="R9" s="38" t="n">
        <v>80</v>
      </c>
      <c r="S9" s="3" t="inlineStr">
        <is>
          <t>Revisión anual IPC</t>
        </is>
      </c>
      <c r="T9" s="3" t="inlineStr">
        <is>
          <t>gestor1@inmofinca.es</t>
        </is>
      </c>
    </row>
    <row r="10" ht="18" customHeight="1">
      <c r="A10" s="10" t="inlineStr">
        <is>
          <t>ARR-008</t>
        </is>
      </c>
      <c r="B10" s="10" t="inlineStr">
        <is>
          <t>David Romero Iglesias</t>
        </is>
      </c>
      <c r="C10" s="10" t="inlineStr">
        <is>
          <t>Laura Fernández Cruz</t>
        </is>
      </c>
      <c r="D10" s="10" t="inlineStr">
        <is>
          <t>55667788P</t>
        </is>
      </c>
      <c r="E10" s="10" t="inlineStr">
        <is>
          <t>66778899Q</t>
        </is>
      </c>
      <c r="F10" s="10" t="inlineStr">
        <is>
          <t>Piso 2ºB</t>
        </is>
      </c>
      <c r="G10" s="10" t="inlineStr">
        <is>
          <t>Av. Constitución 30 2ºB, Zaragoza</t>
        </is>
      </c>
      <c r="H10" s="10" t="inlineStr">
        <is>
          <t>5000901WL3131B0001AM</t>
        </is>
      </c>
      <c r="I10" s="10" t="inlineStr">
        <is>
          <t>Vivienda habitual</t>
        </is>
      </c>
      <c r="J10" s="35" t="n">
        <v>46054</v>
      </c>
      <c r="K10" s="35" t="n">
        <v>46418</v>
      </c>
      <c r="L10" s="5" t="inlineStr">
        <is>
          <t>Sí</t>
        </is>
      </c>
      <c r="M10" s="36" t="n">
        <v>30</v>
      </c>
      <c r="N10" s="39">
        <f>MAX(0,K10-TODAY())</f>
        <v/>
      </c>
      <c r="O10" s="12">
        <f>IF(N10&lt;=0,"Vencido",IF(N10&lt;=30,"Vence en 30 días",IF(N10&lt;=90,"Vence en 90 días","Vigente")))</f>
        <v/>
      </c>
      <c r="P10" s="38" t="n">
        <v>680</v>
      </c>
      <c r="Q10" s="38" t="n">
        <v>680</v>
      </c>
      <c r="R10" s="38" t="n">
        <v>45</v>
      </c>
      <c r="S10" s="10" t="inlineStr">
        <is>
          <t>Primer año sin actualización</t>
        </is>
      </c>
      <c r="T10" s="10" t="inlineStr">
        <is>
          <t>gestor2@inmofinca.es</t>
        </is>
      </c>
    </row>
    <row r="11" ht="18" customHeight="1">
      <c r="A11" s="3" t="inlineStr">
        <is>
          <t>ARR-009</t>
        </is>
      </c>
      <c r="B11" s="3" t="inlineStr">
        <is>
          <t>Elena Gil Moreno</t>
        </is>
      </c>
      <c r="C11" s="3" t="inlineStr">
        <is>
          <t>Manuel Sánchez Ortiz</t>
        </is>
      </c>
      <c r="D11" s="3" t="inlineStr">
        <is>
          <t>77889900R</t>
        </is>
      </c>
      <c r="E11" s="3" t="inlineStr">
        <is>
          <t>88990011S</t>
        </is>
      </c>
      <c r="F11" s="3" t="inlineStr">
        <is>
          <t>Local restaurante</t>
        </is>
      </c>
      <c r="G11" s="3" t="inlineStr">
        <is>
          <t>Calle Larios 5 B, Málaga</t>
        </is>
      </c>
      <c r="H11" s="3" t="inlineStr">
        <is>
          <t>2900901UF4646C0001BN</t>
        </is>
      </c>
      <c r="I11" s="3" t="inlineStr">
        <is>
          <t>Local comercial</t>
        </is>
      </c>
      <c r="J11" s="35" t="n">
        <v>46113</v>
      </c>
      <c r="K11" s="35" t="n">
        <v>46477</v>
      </c>
      <c r="L11" s="5" t="inlineStr">
        <is>
          <t>No</t>
        </is>
      </c>
      <c r="M11" s="36" t="n">
        <v>90</v>
      </c>
      <c r="N11" s="37">
        <f>MAX(0,K11-TODAY())</f>
        <v/>
      </c>
      <c r="O11" s="8">
        <f>IF(N11&lt;=0,"Vencido",IF(N11&lt;=30,"Vence en 30 días",IF(N11&lt;=90,"Vence en 90 días","Vigente")))</f>
        <v/>
      </c>
      <c r="P11" s="38" t="n">
        <v>3500</v>
      </c>
      <c r="Q11" s="38" t="n">
        <v>7000</v>
      </c>
      <c r="R11" s="38" t="n">
        <v>150</v>
      </c>
      <c r="S11" s="3" t="inlineStr">
        <is>
          <t>Terraza incluida</t>
        </is>
      </c>
      <c r="T11" s="3" t="inlineStr">
        <is>
          <t>gestor3@inmofinca.es</t>
        </is>
      </c>
    </row>
    <row r="12" ht="18" customHeight="1">
      <c r="A12" s="10" t="inlineStr">
        <is>
          <t>ARR-010</t>
        </is>
      </c>
      <c r="B12" s="10" t="inlineStr">
        <is>
          <t>María García Domínguez</t>
        </is>
      </c>
      <c r="C12" s="10" t="inlineStr">
        <is>
          <t>Ana Torres Serrano</t>
        </is>
      </c>
      <c r="D12" s="10" t="inlineStr">
        <is>
          <t>99001122T</t>
        </is>
      </c>
      <c r="E12" s="10" t="inlineStr">
        <is>
          <t>00112233U</t>
        </is>
      </c>
      <c r="F12" s="10" t="inlineStr">
        <is>
          <t>Ático dúplex</t>
        </is>
      </c>
      <c r="G12" s="10" t="inlineStr">
        <is>
          <t>Calle Princesa 44 Ático, Madrid</t>
        </is>
      </c>
      <c r="H12" s="10" t="inlineStr">
        <is>
          <t>2804510VK4821D0001CH</t>
        </is>
      </c>
      <c r="I12" s="10" t="inlineStr">
        <is>
          <t>Temporada</t>
        </is>
      </c>
      <c r="J12" s="35" t="n">
        <v>46174</v>
      </c>
      <c r="K12" s="35" t="n">
        <v>46265</v>
      </c>
      <c r="L12" s="5" t="inlineStr">
        <is>
          <t>No</t>
        </is>
      </c>
      <c r="M12" s="36" t="n">
        <v>15</v>
      </c>
      <c r="N12" s="39">
        <f>MAX(0,K12-TODAY())</f>
        <v/>
      </c>
      <c r="O12" s="12">
        <f>IF(N12&lt;=0,"Vencido",IF(N12&lt;=30,"Vence en 30 días",IF(N12&lt;=90,"Vence en 90 días","Vigente")))</f>
        <v/>
      </c>
      <c r="P12" s="38" t="n">
        <v>2400</v>
      </c>
      <c r="Q12" s="38" t="n">
        <v>4800</v>
      </c>
      <c r="R12" s="38" t="n">
        <v>130</v>
      </c>
      <c r="S12" s="10" t="inlineStr">
        <is>
          <t>Alquiler vacacional corta estancia</t>
        </is>
      </c>
      <c r="T12" s="10" t="inlineStr">
        <is>
          <t>gestor1@inmofinca.es</t>
        </is>
      </c>
    </row>
    <row r="13" ht="20" customHeight="1">
      <c r="A13" s="13" t="n"/>
      <c r="B13" s="13" t="n"/>
      <c r="C13" s="13" t="n"/>
      <c r="D13" s="13" t="n"/>
      <c r="E13" s="13" t="n"/>
      <c r="F13" s="13" t="n"/>
      <c r="G13" s="13" t="n"/>
      <c r="H13" s="13" t="n"/>
      <c r="I13" s="13" t="n"/>
      <c r="J13" s="13" t="n"/>
      <c r="K13" s="13" t="n"/>
      <c r="L13" s="13" t="n"/>
      <c r="M13" s="13" t="n"/>
      <c r="N13" s="13" t="n"/>
      <c r="O13" s="14" t="inlineStr">
        <is>
          <t>TOTALES:</t>
        </is>
      </c>
      <c r="P13" s="40">
        <f>SUM(P3:P12)</f>
        <v/>
      </c>
      <c r="Q13" s="40">
        <f>SUM(Q3:Q12)</f>
        <v/>
      </c>
      <c r="R13" s="40">
        <f>SUM(R3:R12)</f>
        <v/>
      </c>
      <c r="S13" s="13" t="n"/>
      <c r="T13" s="13" t="n"/>
    </row>
  </sheetData>
  <mergeCells count="1">
    <mergeCell ref="A1:T1"/>
  </mergeCells>
  <conditionalFormatting sqref="O3:O12">
    <cfRule type="expression" priority="1" dxfId="0" stopIfTrue="1">
      <formula>$O3="Vencido"</formula>
    </cfRule>
    <cfRule type="expression" priority="2" dxfId="1" stopIfTrue="1">
      <formula>$O3="Vence en 30 días"</formula>
    </cfRule>
    <cfRule type="expression" priority="3" dxfId="2" stopIfTrue="1">
      <formula>$O3="Vence en 90 días"</formula>
    </cfRule>
    <cfRule type="expression" priority="4" dxfId="3" stopIfTrue="1">
      <formula>$O3="Vigente"</formula>
    </cfRule>
  </conditionalFormatting>
  <conditionalFormatting sqref="N3:N12">
    <cfRule type="expression" priority="5" dxfId="0" stopIfTrue="1">
      <formula>$N3&lt;=30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40" customHeight="1">
      <c r="A1" s="1" t="inlineStr">
        <is>
          <t>RESUMEN — CALENDARIO DE VENCIMIENTOS DE ARRENDAMIENTOS</t>
        </is>
      </c>
      <c r="B1" s="33" t="n"/>
      <c r="C1" s="33" t="n"/>
      <c r="D1" s="33" t="n"/>
      <c r="E1" s="33" t="n"/>
      <c r="F1" s="33" t="n"/>
      <c r="G1" s="34" t="n"/>
    </row>
    <row r="2" ht="20" customHeight="1">
      <c r="A2" s="2" t="inlineStr">
        <is>
          <t>Indicador</t>
        </is>
      </c>
      <c r="B2" s="2" t="inlineStr">
        <is>
          <t>Valor</t>
        </is>
      </c>
    </row>
    <row r="3" ht="22" customHeight="1">
      <c r="A3" s="16" t="inlineStr">
        <is>
          <t>Total contratos</t>
        </is>
      </c>
      <c r="B3" s="41">
        <f>COUNTA(Contratos!A3:A10000)-COUNTIF(Contratos!A3:A10000,"")</f>
        <v/>
      </c>
    </row>
    <row r="4" ht="22" customHeight="1">
      <c r="A4" s="18" t="inlineStr">
        <is>
          <t>Contratos vigentes</t>
        </is>
      </c>
      <c r="B4" s="42">
        <f>COUNTIF(Contratos!O3:O10000,"Vigente")</f>
        <v/>
      </c>
    </row>
    <row r="5" ht="22" customHeight="1">
      <c r="A5" s="16" t="inlineStr">
        <is>
          <t>Vencidos</t>
        </is>
      </c>
      <c r="B5" s="41">
        <f>COUNTIF(Contratos!O3:O10000,"Vencido")</f>
        <v/>
      </c>
    </row>
    <row r="6" ht="22" customHeight="1">
      <c r="A6" s="18" t="inlineStr">
        <is>
          <t>Vencen en 30 días</t>
        </is>
      </c>
      <c r="B6" s="42">
        <f>COUNTIF(Contratos!O3:O10000,"Vence en 30 días")</f>
        <v/>
      </c>
    </row>
    <row r="7" ht="22" customHeight="1">
      <c r="A7" s="16" t="inlineStr">
        <is>
          <t>Vencen en 90 días</t>
        </is>
      </c>
      <c r="B7" s="41">
        <f>COUNTIF(Contratos!O3:O10000,"Vence en 90 días")</f>
        <v/>
      </c>
    </row>
    <row r="8" ht="22" customHeight="1">
      <c r="A8" s="18" t="inlineStr">
        <is>
          <t>Renta mensual total</t>
        </is>
      </c>
      <c r="B8" s="43">
        <f>SUM(Contratos!P3:P10000)</f>
        <v/>
      </c>
    </row>
    <row r="9" ht="22" customHeight="1">
      <c r="A9" s="16" t="inlineStr">
        <is>
          <t>Renta mensual media</t>
        </is>
      </c>
      <c r="B9" s="44">
        <f>IFERROR(AVERAGE(Contratos!P3:P10000),0)</f>
        <v/>
      </c>
    </row>
    <row r="10" ht="22" customHeight="1">
      <c r="A10" s="18" t="inlineStr">
        <is>
          <t>Total fianzas</t>
        </is>
      </c>
      <c r="B10" s="43">
        <f>SUM(Contratos!Q3:Q10000)</f>
        <v/>
      </c>
    </row>
    <row r="11" ht="22" customHeight="1">
      <c r="A11" s="16" t="inlineStr">
        <is>
          <t>Comunidad mensual total</t>
        </is>
      </c>
      <c r="B11" s="44">
        <f>SUM(Contratos!R3:R10000)</f>
        <v/>
      </c>
    </row>
    <row r="12"/>
    <row r="13" ht="20" customHeight="1">
      <c r="A13" s="2" t="inlineStr">
        <is>
          <t>Estado</t>
        </is>
      </c>
      <c r="B13" s="2" t="inlineStr">
        <is>
          <t>Número de contratos</t>
        </is>
      </c>
    </row>
    <row r="14" ht="18" customHeight="1">
      <c r="A14" s="10" t="inlineStr">
        <is>
          <t>Vigente</t>
        </is>
      </c>
      <c r="B14" s="45">
        <f>COUNTIF(Contratos!O3:O10000,"Vigente")</f>
        <v/>
      </c>
    </row>
    <row r="15" ht="18" customHeight="1">
      <c r="A15" s="3" t="inlineStr">
        <is>
          <t>Vence en 30 días</t>
        </is>
      </c>
      <c r="B15" s="46">
        <f>COUNTIF(Contratos!O3:O10000,"Vence en 30 días")</f>
        <v/>
      </c>
    </row>
    <row r="16" ht="18" customHeight="1">
      <c r="A16" s="10" t="inlineStr">
        <is>
          <t>Vence en 90 días</t>
        </is>
      </c>
      <c r="B16" s="45">
        <f>COUNTIF(Contratos!O3:O10000,"Vence en 90 días")</f>
        <v/>
      </c>
    </row>
    <row r="17" ht="18" customHeight="1">
      <c r="A17" s="3" t="inlineStr">
        <is>
          <t>Vencido</t>
        </is>
      </c>
      <c r="B17" s="46">
        <f>COUNTIF(Contratos!O3:O10000,"Vencido")</f>
        <v/>
      </c>
    </row>
    <row r="18"/>
    <row r="19" ht="20" customHeight="1">
      <c r="D19" s="2" t="inlineStr">
        <is>
          <t>Tipo de contrato</t>
        </is>
      </c>
      <c r="E19" s="2" t="inlineStr">
        <is>
          <t>Número de contratos</t>
        </is>
      </c>
    </row>
    <row r="20" ht="18" customHeight="1">
      <c r="D20" s="10" t="inlineStr">
        <is>
          <t>Vivienda habitual</t>
        </is>
      </c>
      <c r="E20" s="45">
        <f>COUNTIF(Contratos!I3:I10000,"Vivienda habitual")</f>
        <v/>
      </c>
    </row>
    <row r="21" ht="18" customHeight="1">
      <c r="D21" s="3" t="inlineStr">
        <is>
          <t>Local comercial</t>
        </is>
      </c>
      <c r="E21" s="46">
        <f>COUNTIF(Contratos!I3:I10000,"Local comercial")</f>
        <v/>
      </c>
    </row>
    <row r="22" ht="18" customHeight="1">
      <c r="D22" s="10" t="inlineStr">
        <is>
          <t>Oficina</t>
        </is>
      </c>
      <c r="E22" s="45">
        <f>COUNTIF(Contratos!I3:I10000,"Oficina")</f>
        <v/>
      </c>
    </row>
    <row r="23" ht="18" customHeight="1">
      <c r="D23" s="3" t="inlineStr">
        <is>
          <t>Temporada</t>
        </is>
      </c>
      <c r="E23" s="46">
        <f>COUNTIF(Contratos!I3:I10000,"Temporada")</f>
        <v/>
      </c>
    </row>
    <row r="24"/>
    <row r="25"/>
    <row r="26" ht="20" customHeight="1">
      <c r="A26" s="24" t="inlineStr">
        <is>
          <t>Consulta de renta por ID contrato:</t>
        </is>
      </c>
      <c r="B26" s="5" t="inlineStr">
        <is>
          <t>ARR-001</t>
        </is>
      </c>
      <c r="C26" s="25" t="inlineStr">
        <is>
          <t>Renta mensual:</t>
        </is>
      </c>
      <c r="D26" s="47">
        <f>IFERROR(VLOOKUP(B26,Contratos!A3:P10000,16,0),"ID no encontrado")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1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80" customWidth="1" min="2" max="2"/>
  </cols>
  <sheetData>
    <row r="1" ht="40" customHeight="1">
      <c r="A1" s="27" t="inlineStr">
        <is>
          <t>INSTRUCCIONES DE USO — CALENDARIO DE VENCIMIENTOS DE ARRENDAMIENTO</t>
        </is>
      </c>
      <c r="B1" s="34" t="n"/>
    </row>
    <row r="2" ht="18" customHeight="1">
      <c r="A2" s="28" t="inlineStr">
        <is>
          <t>SECCIÓN</t>
        </is>
      </c>
      <c r="B2" s="28" t="inlineStr">
        <is>
          <t>DESCRIPCIÓN</t>
        </is>
      </c>
    </row>
    <row r="3" ht="18" customHeight="1">
      <c r="A3" s="29" t="inlineStr"/>
      <c r="B3" s="29" t="inlineStr"/>
    </row>
    <row r="4" ht="18" customHeight="1">
      <c r="A4" s="30" t="inlineStr">
        <is>
          <t>1. HOJA «CONTRATOS»</t>
        </is>
      </c>
      <c r="B4" s="31" t="inlineStr"/>
    </row>
    <row r="5" ht="18" customHeight="1">
      <c r="A5" s="29" t="inlineStr"/>
      <c r="B5" s="29" t="inlineStr">
        <is>
          <t>Contiene el registro completo de todos los contratos de arrendamiento activos y vencidos.</t>
        </is>
      </c>
    </row>
    <row r="6" ht="18" customHeight="1">
      <c r="A6" s="32" t="inlineStr"/>
      <c r="B6" s="32" t="inlineStr">
        <is>
          <t>• Columnas editables (fondo amarillo): Fecha inicio, Fecha vencimiento, Renovación automática, Plazo preaviso, Renta mensual, Fianza, Comunidad mensual.</t>
        </is>
      </c>
    </row>
    <row r="7" ht="18" customHeight="1">
      <c r="A7" s="29" t="inlineStr"/>
      <c r="B7" s="29" t="inlineStr">
        <is>
          <t>• Columnas calculadas automáticamente: «Días para vencimiento» (=MAX(0, Fecha_Venc - HOY())) y «Estado».</t>
        </is>
      </c>
    </row>
    <row r="8" ht="18" customHeight="1">
      <c r="A8" s="32" t="inlineStr"/>
      <c r="B8" s="32" t="inlineStr">
        <is>
          <t>• El Estado se actualiza automáticamente cada vez que se abre el archivo.</t>
        </is>
      </c>
    </row>
    <row r="9" ht="18" customHeight="1">
      <c r="A9" s="29" t="inlineStr"/>
      <c r="B9" s="29" t="inlineStr">
        <is>
          <t>• Añada nuevas filas copiando el formato de las existentes. Las fórmulas de las columnas N y O deben copiarse manualmente.</t>
        </is>
      </c>
    </row>
    <row r="10" ht="18" customHeight="1">
      <c r="A10" s="32" t="inlineStr"/>
      <c r="B10" s="32" t="inlineStr"/>
    </row>
    <row r="11" ht="18" customHeight="1">
      <c r="A11" s="30" t="inlineStr">
        <is>
          <t>2. SEMÁFORO DE ESTADO</t>
        </is>
      </c>
      <c r="B11" s="31" t="inlineStr"/>
    </row>
    <row r="12" ht="18" customHeight="1">
      <c r="A12" s="32" t="inlineStr"/>
      <c r="B12" s="32" t="inlineStr">
        <is>
          <t>🟢 VIGENTE        → El contrato tiene más de 90 días para su vencimiento. Sin acción inmediata.</t>
        </is>
      </c>
    </row>
    <row r="13" ht="18" customHeight="1">
      <c r="A13" s="29" t="inlineStr"/>
      <c r="B13" s="29" t="inlineStr">
        <is>
          <t>🟡 VENCE EN 90 DÍAS → Planificar contacto con arrendatario/arrendador para negociar renovación.</t>
        </is>
      </c>
    </row>
    <row r="14" ht="18" customHeight="1">
      <c r="A14" s="32" t="inlineStr"/>
      <c r="B14" s="32" t="inlineStr">
        <is>
          <t>🟠 VENCE EN 30 DÍAS → Acción urgente: preparar contrato de renovación o carta de no renovación.</t>
        </is>
      </c>
    </row>
    <row r="15" ht="18" customHeight="1">
      <c r="A15" s="29" t="inlineStr"/>
      <c r="B15" s="29" t="inlineStr">
        <is>
          <t>🔴 VENCIDO          → El contrato ha superado su fecha de vencimiento. Verificar situación legal.</t>
        </is>
      </c>
    </row>
    <row r="16" ht="18" customHeight="1">
      <c r="A16" s="32" t="inlineStr"/>
      <c r="B16" s="32" t="inlineStr"/>
    </row>
    <row r="17" ht="18" customHeight="1">
      <c r="A17" s="30" t="inlineStr">
        <is>
          <t>3. HOJA «RESUMEN»</t>
        </is>
      </c>
      <c r="B17" s="31" t="inlineStr"/>
    </row>
    <row r="18" ht="18" customHeight="1">
      <c r="A18" s="32" t="inlineStr"/>
      <c r="B18" s="32" t="inlineStr">
        <is>
          <t>• Muestra KPIs actualizados automáticamente: total contratos, vigentes, vencidos, rentas, fianzas.</t>
        </is>
      </c>
    </row>
    <row r="19" ht="18" customHeight="1">
      <c r="A19" s="29" t="inlineStr"/>
      <c r="B19" s="29" t="inlineStr">
        <is>
          <t>• Gráfico de barras: distribución de contratos por estado.</t>
        </is>
      </c>
    </row>
    <row r="20" ht="18" customHeight="1">
      <c r="A20" s="32" t="inlineStr"/>
      <c r="B20" s="32" t="inlineStr">
        <is>
          <t>• Gráfico circular: distribución por tipo de contrato.</t>
        </is>
      </c>
    </row>
    <row r="21" ht="18" customHeight="1">
      <c r="A21" s="29" t="inlineStr"/>
      <c r="B21" s="29" t="inlineStr">
        <is>
          <t>• Consulta rápida: introduzca el ID del contrato (ej.: ARR-001) en la celda B26 para obtener la renta mensual asociada.</t>
        </is>
      </c>
    </row>
    <row r="22" ht="18" customHeight="1">
      <c r="A22" s="32" t="inlineStr"/>
      <c r="B22" s="32" t="inlineStr"/>
    </row>
    <row r="23" ht="18" customHeight="1">
      <c r="A23" s="30" t="inlineStr">
        <is>
          <t>4. MARCO LEGAL (LAU — Ley 29/1994)</t>
        </is>
      </c>
      <c r="B23" s="31" t="inlineStr"/>
    </row>
    <row r="24" ht="18" customHeight="1">
      <c r="A24" s="32" t="inlineStr"/>
      <c r="B24" s="32" t="inlineStr">
        <is>
          <t>• Vivienda habitual: duración mínima 5 años (7 si el arrendador es persona jurídica). Prórroga obligatoria anual hasta 3 años adicionales.</t>
        </is>
      </c>
    </row>
    <row r="25" ht="18" customHeight="1">
      <c r="A25" s="29" t="inlineStr"/>
      <c r="B25" s="29" t="inlineStr">
        <is>
          <t>• Fianza obligatoria: 1 mensualidad para vivienda, 2 mensualidades para uso distinto de vivienda (Art. 36 LAU).</t>
        </is>
      </c>
    </row>
    <row r="26" ht="18" customHeight="1">
      <c r="A26" s="32" t="inlineStr"/>
      <c r="B26" s="32" t="inlineStr">
        <is>
          <t>• Preaviso de no renovación: el arrendador debe notificar con al menos 4 meses de antelación; el arrendatario, 2 meses.</t>
        </is>
      </c>
    </row>
    <row r="27" ht="18" customHeight="1">
      <c r="A27" s="29" t="inlineStr"/>
      <c r="B27" s="29" t="inlineStr">
        <is>
          <t>• Actualización de renta: vinculada al IPC o al Índice de Garantía de Competitividad según pacto contractual.</t>
        </is>
      </c>
    </row>
    <row r="28" ht="18" customHeight="1">
      <c r="A28" s="32" t="inlineStr"/>
      <c r="B28" s="32" t="inlineStr">
        <is>
          <t>• Contratos de temporada: no se aplica la prórroga forzosa. Duración según lo pactado.</t>
        </is>
      </c>
    </row>
    <row r="29" ht="18" customHeight="1">
      <c r="A29" s="29" t="inlineStr"/>
      <c r="B29" s="29" t="inlineStr"/>
    </row>
    <row r="30" ht="18" customHeight="1">
      <c r="A30" s="30" t="inlineStr">
        <is>
          <t>5. ACTUALIZACIÓN Y MANTENIMIENTO</t>
        </is>
      </c>
      <c r="B30" s="31" t="inlineStr"/>
    </row>
    <row r="31" ht="18" customHeight="1">
      <c r="A31" s="29" t="inlineStr"/>
      <c r="B31" s="29" t="inlineStr">
        <is>
          <t>• Actualice la hoja «Contratos» cuando se firme, renueve o resuelva un contrato.</t>
        </is>
      </c>
    </row>
    <row r="32" ht="18" customHeight="1">
      <c r="A32" s="32" t="inlineStr"/>
      <c r="B32" s="32" t="inlineStr">
        <is>
          <t>• Revise el archivo al menos una vez al mes para detectar vencimientos próximos.</t>
        </is>
      </c>
    </row>
    <row r="33" ht="18" customHeight="1">
      <c r="A33" s="29" t="inlineStr"/>
      <c r="B33" s="29" t="inlineStr">
        <is>
          <t>• El campo «Observaciones» permite registrar incidencias, negociaciones o instrucciones del gestor.</t>
        </is>
      </c>
    </row>
    <row r="34" ht="18" customHeight="1">
      <c r="A34" s="32" t="inlineStr"/>
      <c r="B34" s="32" t="inlineStr">
        <is>
          <t>• El campo «Contacto gestor» facilita la comunicación directa con el responsable de cada contrato.</t>
        </is>
      </c>
    </row>
    <row r="35" ht="18" customHeight="1">
      <c r="A35" s="29" t="inlineStr"/>
      <c r="B35" s="29" t="inlineStr">
        <is>
          <t>• No elimine las filas de ejemplo: modifique los datos con los de sus contratos reales.</t>
        </is>
      </c>
    </row>
    <row r="36" ht="18" customHeight="1">
      <c r="A36" s="32" t="inlineStr"/>
      <c r="B36" s="32" t="inlineStr"/>
    </row>
    <row r="37" ht="18" customHeight="1">
      <c r="A37" s="30" t="inlineStr">
        <is>
          <t>6. NOTAS TÉCNICAS</t>
        </is>
      </c>
      <c r="B37" s="31" t="inlineStr"/>
    </row>
    <row r="38" ht="18" customHeight="1">
      <c r="A38" s="32" t="inlineStr"/>
      <c r="B38" s="32" t="inlineStr">
        <is>
          <t>• Formato de fechas: DD/MM/AAAA. No introduzca fechas en otro formato.</t>
        </is>
      </c>
    </row>
    <row r="39" ht="18" customHeight="1">
      <c r="A39" s="29" t="inlineStr"/>
      <c r="B39" s="29" t="inlineStr">
        <is>
          <t>• Importes: introduzca siempre valores numéricos en las celdas de renta, fianza y comunidad (sin el símbolo €).</t>
        </is>
      </c>
    </row>
    <row r="40" ht="18" customHeight="1">
      <c r="A40" s="32" t="inlineStr"/>
      <c r="B40" s="32" t="inlineStr">
        <is>
          <t>• Las fórmulas de «Días para vencimiento» y «Estado» se recalculan automáticamente al abrir el archivo.</t>
        </is>
      </c>
    </row>
    <row r="41" ht="18" customHeight="1">
      <c r="A41" s="29" t="inlineStr"/>
      <c r="B41" s="29" t="inlineStr">
        <is>
          <t>• Compatible con Microsoft Excel 2016+ y LibreOffice Calc 7+.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2026-06-19T11:46:57Z</dcterms:created>
  <dcterms:modified xmlns:dcterms="http://purl.org/dc/terms/" xmlns:xsi="http://www.w3.org/2001/XMLSchema-instance" xsi:type="dcterms:W3CDTF">2026-06-19T11:46:57Z</dcterms:modified>
</cp:coreProperties>
</file>