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mueble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'Inmuebles'!$A$1:$Y$101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/mm/yyyy"/>
    <numFmt numFmtId="165" formatCode="#.##0,00"/>
    <numFmt numFmtId="166" formatCode="#.##0,00 &quot;€&quot;"/>
    <numFmt numFmtId="167" formatCode="0,00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6"/>
    </font>
    <font>
      <name val="Calibri"/>
      <b val="1"/>
      <color rgb="001F2937"/>
      <sz val="10"/>
    </font>
  </fonts>
  <fills count="8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FFBEB"/>
      </patternFill>
    </fill>
    <fill>
      <patternFill patternType="solid">
        <fgColor rgb="00F8FAFC"/>
      </patternFill>
    </fill>
    <fill>
      <patternFill patternType="solid">
        <fgColor rgb="00FFFFFF"/>
      </patternFill>
    </fill>
    <fill>
      <patternFill patternType="solid">
        <fgColor rgb="00E2E8F0"/>
      </patternFill>
    </fill>
    <fill>
      <patternFill patternType="solid">
        <fgColor rgb="0014B8A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/>
    </xf>
    <xf numFmtId="165" fontId="2" fillId="3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right" vertical="center"/>
    </xf>
    <xf numFmtId="167" fontId="2" fillId="3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167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center" vertical="center"/>
    </xf>
    <xf numFmtId="166" fontId="2" fillId="5" borderId="1" applyAlignment="1" pivotButton="0" quotePrefix="0" xfId="0">
      <alignment horizontal="right" vertical="center"/>
    </xf>
    <xf numFmtId="167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/>
    </xf>
    <xf numFmtId="1" fontId="4" fillId="6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left" vertical="center"/>
    </xf>
    <xf numFmtId="166" fontId="4" fillId="6" borderId="1" applyAlignment="1" pivotButton="0" quotePrefix="0" xfId="0">
      <alignment horizontal="right" vertical="center"/>
    </xf>
    <xf numFmtId="167" fontId="4" fillId="6" borderId="1" applyAlignment="1" pivotButton="0" quotePrefix="0" xfId="0">
      <alignment horizontal="right" vertical="center"/>
    </xf>
    <xf numFmtId="0" fontId="1" fillId="7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left" vertical="center"/>
    </xf>
    <xf numFmtId="0" fontId="2" fillId="5" borderId="1" applyAlignment="1" pivotButton="0" quotePrefix="0" xfId="0">
      <alignment horizontal="left" vertical="center"/>
    </xf>
    <xf numFmtId="0" fontId="4" fillId="4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16A34A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Cap rate real frente a objetivo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'Inmuebles'!V1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'Inmuebles'!$A$2:$A$101</f>
            </numRef>
          </cat>
          <val>
            <numRef>
              <f>'Inmuebles'!$V$2:$V$101</f>
            </numRef>
          </val>
        </ser>
        <ser>
          <idx val="1"/>
          <order val="1"/>
          <tx>
            <strRef>
              <f>'Inmuebles'!W1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'Inmuebles'!$A$2:$A$101</f>
            </numRef>
          </cat>
          <val>
            <numRef>
              <f>'Inmuebles'!$W$2:$W$101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Inmueble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Porcentaje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del valor de mercado por ciudad</a:t>
            </a:r>
          </a:p>
        </rich>
      </tx>
    </title>
    <plotArea>
      <pieChart>
        <varyColors val="1"/>
        <ser>
          <idx val="0"/>
          <order val="0"/>
          <tx>
            <strRef>
              <f>'Resumen'!B16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'Resumen'!$A$17:$A$25</f>
            </numRef>
          </cat>
          <val>
            <numRef>
              <f>'Resumen'!$B$17:$B$25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NOI anual frente a gastos operativos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'Inmuebles'!T1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'Inmuebles'!$A$2:$A$101</f>
            </numRef>
          </cat>
          <val>
            <numRef>
              <f>'Inmuebles'!$T$2:$T$101</f>
            </numRef>
          </val>
        </ser>
        <ser>
          <idx val="1"/>
          <order val="1"/>
          <tx>
            <strRef>
              <f>'Inmuebles'!U1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'Inmuebles'!$A$2:$A$101</f>
            </numRef>
          </cat>
          <val>
            <numRef>
              <f>'Inmuebles'!$U$2:$U$101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Inmueble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5</col>
      <colOff>0</colOff>
      <row>2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5</col>
      <colOff>0</colOff>
      <row>19</row>
      <rowOff>0</rowOff>
    </from>
    <ext cx="504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13</col>
      <colOff>0</colOff>
      <row>2</row>
      <rowOff>0</rowOff>
    </from>
    <ext cx="576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30" customWidth="1" min="2" max="2"/>
    <col width="15" customWidth="1" min="3" max="3"/>
    <col width="32" customWidth="1" min="4" max="4"/>
    <col width="15" customWidth="1" min="5" max="5"/>
    <col width="25" customWidth="1" min="6" max="6"/>
    <col width="17" customWidth="1" min="7" max="7"/>
    <col width="19" customWidth="1" min="8" max="8"/>
    <col width="14" customWidth="1" min="9" max="9"/>
    <col width="21" customWidth="1" min="10" max="10"/>
    <col width="19" customWidth="1" min="11" max="11"/>
    <col width="18" customWidth="1" min="12" max="12"/>
    <col width="25" customWidth="1" min="13" max="13"/>
    <col width="17" customWidth="1" min="14" max="14"/>
    <col width="21" customWidth="1" min="15" max="15"/>
    <col width="17" customWidth="1" min="16" max="16"/>
    <col width="23" customWidth="1" min="17" max="17"/>
    <col width="22" customWidth="1" min="18" max="18"/>
    <col width="28" customWidth="1" min="19" max="19"/>
    <col width="27" customWidth="1" min="20" max="20"/>
    <col width="19" customWidth="1" min="21" max="21"/>
    <col width="15" customWidth="1" min="22" max="22"/>
    <col width="21" customWidth="1" min="23" max="23"/>
    <col width="27" customWidth="1" min="24" max="24"/>
    <col width="34" customWidth="1" min="25" max="25"/>
  </cols>
  <sheetData>
    <row r="1" ht="38" customHeight="1">
      <c r="A1" s="1" t="inlineStr">
        <is>
          <t>ID inmueble</t>
        </is>
      </c>
      <c r="B1" s="1" t="inlineStr">
        <is>
          <t>Propietario / sociedad patrimonial</t>
        </is>
      </c>
      <c r="C1" s="1" t="inlineStr">
        <is>
          <t>NIF</t>
        </is>
      </c>
      <c r="D1" s="1" t="inlineStr">
        <is>
          <t>Dirección</t>
        </is>
      </c>
      <c r="E1" s="1" t="inlineStr">
        <is>
          <t>Ciudad</t>
        </is>
      </c>
      <c r="F1" s="1" t="inlineStr">
        <is>
          <t>Referencia catastral</t>
        </is>
      </c>
      <c r="G1" s="1" t="inlineStr">
        <is>
          <t>Fecha de valoración</t>
        </is>
      </c>
      <c r="H1" s="1" t="inlineStr">
        <is>
          <t>Tipo de inmueble</t>
        </is>
      </c>
      <c r="I1" s="1" t="inlineStr">
        <is>
          <t>Superficie m²</t>
        </is>
      </c>
      <c r="J1" s="1" t="inlineStr">
        <is>
          <t>Valor de mercado (€)</t>
        </is>
      </c>
      <c r="K1" s="1" t="inlineStr">
        <is>
          <t>Renta mensual (€)</t>
        </is>
      </c>
      <c r="L1" s="1" t="inlineStr">
        <is>
          <t>Tasa de ocupación (%)</t>
        </is>
      </c>
      <c r="M1" s="1" t="inlineStr">
        <is>
          <t>Ingresos brutos anuales (€)</t>
        </is>
      </c>
      <c r="N1" s="1" t="inlineStr">
        <is>
          <t>IBI anual (€)</t>
        </is>
      </c>
      <c r="O1" s="1" t="inlineStr">
        <is>
          <t>Comunidad anual (€)</t>
        </is>
      </c>
      <c r="P1" s="1" t="inlineStr">
        <is>
          <t>Seguro anual (€)</t>
        </is>
      </c>
      <c r="Q1" s="1" t="inlineStr">
        <is>
          <t>Mantenimiento anual (€)</t>
        </is>
      </c>
      <c r="R1" s="1" t="inlineStr">
        <is>
          <t>Gestión del alquiler (%)</t>
        </is>
      </c>
      <c r="S1" s="1" t="inlineStr">
        <is>
          <t>Otros gastos deducibles (€)</t>
        </is>
      </c>
      <c r="T1" s="1" t="inlineStr">
        <is>
          <t>Gastos operativos totales (€)</t>
        </is>
      </c>
      <c r="U1" s="1" t="inlineStr">
        <is>
          <t>NOI anual (€)</t>
        </is>
      </c>
      <c r="V1" s="1" t="inlineStr">
        <is>
          <t>Cap rate (%)</t>
        </is>
      </c>
      <c r="W1" s="1" t="inlineStr">
        <is>
          <t>Cap rate objetivo (%)</t>
        </is>
      </c>
      <c r="X1" s="1" t="inlineStr">
        <is>
          <t>Evaluación</t>
        </is>
      </c>
      <c r="Y1" s="1" t="inlineStr">
        <is>
          <t>Observaciones</t>
        </is>
      </c>
    </row>
    <row r="2">
      <c r="A2" s="2" t="inlineStr">
        <is>
          <t>INM-001</t>
        </is>
      </c>
      <c r="B2" s="3" t="inlineStr">
        <is>
          <t>María García</t>
        </is>
      </c>
      <c r="C2" s="2" t="inlineStr">
        <is>
          <t>12345678Z</t>
        </is>
      </c>
      <c r="D2" s="3" t="inlineStr">
        <is>
          <t>Calle Mayor 12 3ºB</t>
        </is>
      </c>
      <c r="E2" s="2" t="inlineStr">
        <is>
          <t>Madrid</t>
        </is>
      </c>
      <c r="F2" s="2" t="inlineStr">
        <is>
          <t>9876501VK4797F0001AB</t>
        </is>
      </c>
      <c r="G2" s="4" t="n">
        <v>46093</v>
      </c>
      <c r="H2" s="2" t="inlineStr">
        <is>
          <t>Piso</t>
        </is>
      </c>
      <c r="I2" s="5" t="n">
        <v>82</v>
      </c>
      <c r="J2" s="6" t="n">
        <v>285000</v>
      </c>
      <c r="K2" s="6" t="n">
        <v>1250</v>
      </c>
      <c r="L2" s="7" t="n">
        <v>0.98</v>
      </c>
      <c r="M2" s="8">
        <f>IF($A2="","",$K2*12*$L2)</f>
        <v/>
      </c>
      <c r="N2" s="6" t="n">
        <v>620</v>
      </c>
      <c r="O2" s="6" t="n">
        <v>1080</v>
      </c>
      <c r="P2" s="6" t="n">
        <v>250</v>
      </c>
      <c r="Q2" s="6" t="n">
        <v>500</v>
      </c>
      <c r="R2" s="7" t="n">
        <v>0.06</v>
      </c>
      <c r="S2" s="6" t="n">
        <v>180</v>
      </c>
      <c r="T2" s="8">
        <f>IF($A2="","",SUM($N2:$Q2,$S2)+$M2*$R2)</f>
        <v/>
      </c>
      <c r="U2" s="8">
        <f>IF($A2="","",$M2-$T2)</f>
        <v/>
      </c>
      <c r="V2" s="9">
        <f>IF($A2="","",IF($J2=0,0,$U2/$J2))</f>
        <v/>
      </c>
      <c r="W2" s="7" t="n">
        <v>0.045</v>
      </c>
      <c r="X2" s="10">
        <f>IF(OR($A2="",$W2=""),"",IF($V2&gt;=$W2,"Por encima del objetivo","Por debajo del objetivo"))</f>
        <v/>
      </c>
      <c r="Y2" s="3" t="inlineStr">
        <is>
          <t>Vivienda céntrica con ascensor</t>
        </is>
      </c>
    </row>
    <row r="3">
      <c r="A3" s="2" t="inlineStr">
        <is>
          <t>INM-002</t>
        </is>
      </c>
      <c r="B3" s="3" t="inlineStr">
        <is>
          <t>Antonio López</t>
        </is>
      </c>
      <c r="C3" s="2" t="inlineStr">
        <is>
          <t>23456789D</t>
        </is>
      </c>
      <c r="D3" s="3" t="inlineStr">
        <is>
          <t>Av. Diagonal 405</t>
        </is>
      </c>
      <c r="E3" s="2" t="inlineStr">
        <is>
          <t>Barcelona</t>
        </is>
      </c>
      <c r="F3" s="2" t="inlineStr">
        <is>
          <t>1234502VK4713S0001CD</t>
        </is>
      </c>
      <c r="G3" s="4" t="n">
        <v>46120</v>
      </c>
      <c r="H3" s="2" t="inlineStr">
        <is>
          <t>Piso</t>
        </is>
      </c>
      <c r="I3" s="5" t="n">
        <v>74</v>
      </c>
      <c r="J3" s="6" t="n">
        <v>365000</v>
      </c>
      <c r="K3" s="6" t="n">
        <v>1450</v>
      </c>
      <c r="L3" s="7" t="n">
        <v>0.96</v>
      </c>
      <c r="M3" s="11">
        <f>IF($A3="","",$K3*12*$L3)</f>
        <v/>
      </c>
      <c r="N3" s="6" t="n">
        <v>740</v>
      </c>
      <c r="O3" s="6" t="n">
        <v>1320</v>
      </c>
      <c r="P3" s="6" t="n">
        <v>280</v>
      </c>
      <c r="Q3" s="6" t="n">
        <v>650</v>
      </c>
      <c r="R3" s="7" t="n">
        <v>0.08</v>
      </c>
      <c r="S3" s="6" t="n">
        <v>220</v>
      </c>
      <c r="T3" s="11">
        <f>IF($A3="","",SUM($N3:$Q3,$S3)+$M3*$R3)</f>
        <v/>
      </c>
      <c r="U3" s="11">
        <f>IF($A3="","",$M3-$T3)</f>
        <v/>
      </c>
      <c r="V3" s="12">
        <f>IF($A3="","",IF($J3=0,0,$U3/$J3))</f>
        <v/>
      </c>
      <c r="W3" s="7" t="n">
        <v>0.045</v>
      </c>
      <c r="X3" s="13">
        <f>IF(OR($A3="",$W3=""),"",IF($V3&gt;=$W3,"Por encima del objetivo","Por debajo del objetivo"))</f>
        <v/>
      </c>
      <c r="Y3" s="3" t="inlineStr">
        <is>
          <t>Zona consolidada y bien comunicada</t>
        </is>
      </c>
    </row>
    <row r="4">
      <c r="A4" s="2" t="inlineStr">
        <is>
          <t>INM-003</t>
        </is>
      </c>
      <c r="B4" s="3" t="inlineStr">
        <is>
          <t>Carmen Ruiz</t>
        </is>
      </c>
      <c r="C4" s="2" t="inlineStr">
        <is>
          <t>34567890V</t>
        </is>
      </c>
      <c r="D4" s="3" t="inlineStr">
        <is>
          <t>Calle Sierpes 8</t>
        </is>
      </c>
      <c r="E4" s="2" t="inlineStr">
        <is>
          <t>Sevilla</t>
        </is>
      </c>
      <c r="F4" s="2" t="inlineStr">
        <is>
          <t>6543201TG3464S0001EF</t>
        </is>
      </c>
      <c r="G4" s="4" t="n">
        <v>46160</v>
      </c>
      <c r="H4" s="2" t="inlineStr">
        <is>
          <t>Piso</t>
        </is>
      </c>
      <c r="I4" s="5" t="n">
        <v>96</v>
      </c>
      <c r="J4" s="6" t="n">
        <v>245000</v>
      </c>
      <c r="K4" s="6" t="n">
        <v>1050</v>
      </c>
      <c r="L4" s="7" t="n">
        <v>0.98</v>
      </c>
      <c r="M4" s="8">
        <f>IF($A4="","",$K4*12*$L4)</f>
        <v/>
      </c>
      <c r="N4" s="6" t="n">
        <v>390</v>
      </c>
      <c r="O4" s="6" t="n">
        <v>900</v>
      </c>
      <c r="P4" s="6" t="n">
        <v>230</v>
      </c>
      <c r="Q4" s="6" t="n">
        <v>420</v>
      </c>
      <c r="R4" s="7" t="n">
        <v>0.05</v>
      </c>
      <c r="S4" s="6" t="n">
        <v>150</v>
      </c>
      <c r="T4" s="8">
        <f>IF($A4="","",SUM($N4:$Q4,$S4)+$M4*$R4)</f>
        <v/>
      </c>
      <c r="U4" s="8">
        <f>IF($A4="","",$M4-$T4)</f>
        <v/>
      </c>
      <c r="V4" s="9">
        <f>IF($A4="","",IF($J4=0,0,$U4/$J4))</f>
        <v/>
      </c>
      <c r="W4" s="7" t="n">
        <v>0.04</v>
      </c>
      <c r="X4" s="10">
        <f>IF(OR($A4="",$W4=""),"",IF($V4&gt;=$W4,"Por encima del objetivo","Por debajo del objetivo"))</f>
        <v/>
      </c>
      <c r="Y4" s="3" t="inlineStr">
        <is>
          <t>Contrato estable de larga duración</t>
        </is>
      </c>
    </row>
    <row r="5">
      <c r="A5" s="2" t="inlineStr">
        <is>
          <t>INM-004</t>
        </is>
      </c>
      <c r="B5" s="3" t="inlineStr">
        <is>
          <t>José Martínez</t>
        </is>
      </c>
      <c r="C5" s="2" t="inlineStr">
        <is>
          <t>45678901G</t>
        </is>
      </c>
      <c r="D5" s="3" t="inlineStr">
        <is>
          <t>Calle Colón 22</t>
        </is>
      </c>
      <c r="E5" s="2" t="inlineStr">
        <is>
          <t>Valencia</t>
        </is>
      </c>
      <c r="F5" s="2" t="inlineStr">
        <is>
          <t>7890102YJ2779N0001GH</t>
        </is>
      </c>
      <c r="G5" s="4" t="n">
        <v>46176</v>
      </c>
      <c r="H5" s="2" t="inlineStr">
        <is>
          <t>Ático</t>
        </is>
      </c>
      <c r="I5" s="5" t="n">
        <v>88</v>
      </c>
      <c r="J5" s="6" t="n">
        <v>230000</v>
      </c>
      <c r="K5" s="6" t="n">
        <v>1000</v>
      </c>
      <c r="L5" s="7" t="n">
        <v>1</v>
      </c>
      <c r="M5" s="11">
        <f>IF($A5="","",$K5*12*$L5)</f>
        <v/>
      </c>
      <c r="N5" s="6" t="n">
        <v>450</v>
      </c>
      <c r="O5" s="6" t="n">
        <v>840</v>
      </c>
      <c r="P5" s="6" t="n">
        <v>240</v>
      </c>
      <c r="Q5" s="6" t="n">
        <v>450</v>
      </c>
      <c r="R5" s="7" t="n">
        <v>0.05</v>
      </c>
      <c r="S5" s="6" t="n">
        <v>160</v>
      </c>
      <c r="T5" s="11">
        <f>IF($A5="","",SUM($N5:$Q5,$S5)+$M5*$R5)</f>
        <v/>
      </c>
      <c r="U5" s="11">
        <f>IF($A5="","",$M5-$T5)</f>
        <v/>
      </c>
      <c r="V5" s="12">
        <f>IF($A5="","",IF($J5=0,0,$U5/$J5))</f>
        <v/>
      </c>
      <c r="W5" s="7" t="n">
        <v>0.04</v>
      </c>
      <c r="X5" s="13">
        <f>IF(OR($A5="",$W5=""),"",IF($V5&gt;=$W5,"Por encima del objetivo","Por debajo del objetivo"))</f>
        <v/>
      </c>
      <c r="Y5" s="3" t="inlineStr">
        <is>
          <t>Terraza y alta demanda residencial</t>
        </is>
      </c>
    </row>
    <row r="6">
      <c r="A6" s="2" t="inlineStr">
        <is>
          <t>INM-005</t>
        </is>
      </c>
      <c r="B6" s="3" t="inlineStr">
        <is>
          <t>Laura Fernández</t>
        </is>
      </c>
      <c r="C6" s="2" t="inlineStr">
        <is>
          <t>56789012B</t>
        </is>
      </c>
      <c r="D6" s="3" t="inlineStr">
        <is>
          <t>Calle Larios 18</t>
        </is>
      </c>
      <c r="E6" s="2" t="inlineStr">
        <is>
          <t>Málaga</t>
        </is>
      </c>
      <c r="F6" s="2" t="inlineStr">
        <is>
          <t>4321003UF7642S0001IJ</t>
        </is>
      </c>
      <c r="G6" s="4" t="n">
        <v>46199</v>
      </c>
      <c r="H6" s="2" t="inlineStr">
        <is>
          <t>Apartamento</t>
        </is>
      </c>
      <c r="I6" s="5" t="n">
        <v>70</v>
      </c>
      <c r="J6" s="6" t="n">
        <v>275000</v>
      </c>
      <c r="K6" s="6" t="n">
        <v>1150</v>
      </c>
      <c r="L6" s="7" t="n">
        <v>0.95</v>
      </c>
      <c r="M6" s="8">
        <f>IF($A6="","",$K6*12*$L6)</f>
        <v/>
      </c>
      <c r="N6" s="6" t="n">
        <v>580</v>
      </c>
      <c r="O6" s="6" t="n">
        <v>1200</v>
      </c>
      <c r="P6" s="6" t="n">
        <v>260</v>
      </c>
      <c r="Q6" s="6" t="n">
        <v>520</v>
      </c>
      <c r="R6" s="7" t="n">
        <v>0.06</v>
      </c>
      <c r="S6" s="6" t="n">
        <v>220</v>
      </c>
      <c r="T6" s="8">
        <f>IF($A6="","",SUM($N6:$Q6,$S6)+$M6*$R6)</f>
        <v/>
      </c>
      <c r="U6" s="8">
        <f>IF($A6="","",$M6-$T6)</f>
        <v/>
      </c>
      <c r="V6" s="9">
        <f>IF($A6="","",IF($J6=0,0,$U6/$J6))</f>
        <v/>
      </c>
      <c r="W6" s="7" t="n">
        <v>0.0425</v>
      </c>
      <c r="X6" s="10">
        <f>IF(OR($A6="",$W6=""),"",IF($V6&gt;=$W6,"Por encima del objetivo","Por debajo del objetivo"))</f>
        <v/>
      </c>
      <c r="Y6" s="3" t="inlineStr">
        <is>
          <t>Ubicación prime con rotación moderada</t>
        </is>
      </c>
    </row>
    <row r="7">
      <c r="A7" s="2" t="inlineStr">
        <is>
          <t>INM-006</t>
        </is>
      </c>
      <c r="B7" s="3" t="inlineStr">
        <is>
          <t>Manuel Sánchez, S.L.</t>
        </is>
      </c>
      <c r="C7" s="2" t="inlineStr">
        <is>
          <t>B87654320</t>
        </is>
      </c>
      <c r="D7" s="3" t="inlineStr">
        <is>
          <t>Paseo Independencia 31</t>
        </is>
      </c>
      <c r="E7" s="2" t="inlineStr">
        <is>
          <t>Zaragoza</t>
        </is>
      </c>
      <c r="F7" s="2" t="inlineStr">
        <is>
          <t>5678904XM7157S0001KL</t>
        </is>
      </c>
      <c r="G7" s="4" t="n">
        <v>46217</v>
      </c>
      <c r="H7" s="2" t="inlineStr">
        <is>
          <t>Vivienda unifamiliar</t>
        </is>
      </c>
      <c r="I7" s="5" t="n">
        <v>105</v>
      </c>
      <c r="J7" s="6" t="n">
        <v>210000</v>
      </c>
      <c r="K7" s="6" t="n">
        <v>950</v>
      </c>
      <c r="L7" s="7" t="n">
        <v>0.97</v>
      </c>
      <c r="M7" s="11">
        <f>IF($A7="","",$K7*12*$L7)</f>
        <v/>
      </c>
      <c r="N7" s="6" t="n">
        <v>370</v>
      </c>
      <c r="O7" s="6" t="n">
        <v>780</v>
      </c>
      <c r="P7" s="6" t="n">
        <v>280</v>
      </c>
      <c r="Q7" s="6" t="n">
        <v>480</v>
      </c>
      <c r="R7" s="7" t="n">
        <v>0.05</v>
      </c>
      <c r="S7" s="6" t="n">
        <v>150</v>
      </c>
      <c r="T7" s="11">
        <f>IF($A7="","",SUM($N7:$Q7,$S7)+$M7*$R7)</f>
        <v/>
      </c>
      <c r="U7" s="11">
        <f>IF($A7="","",$M7-$T7)</f>
        <v/>
      </c>
      <c r="V7" s="12">
        <f>IF($A7="","",IF($J7=0,0,$U7/$J7))</f>
        <v/>
      </c>
      <c r="W7" s="7" t="n">
        <v>0.04</v>
      </c>
      <c r="X7" s="13">
        <f>IF(OR($A7="",$W7=""),"",IF($V7&gt;=$W7,"Por encima del objetivo","Por debajo del objetivo"))</f>
        <v/>
      </c>
      <c r="Y7" s="3" t="inlineStr">
        <is>
          <t>Sociedad patrimonial; arrendamiento residencial</t>
        </is>
      </c>
    </row>
    <row r="8">
      <c r="A8" s="2" t="inlineStr">
        <is>
          <t>INM-007</t>
        </is>
      </c>
      <c r="B8" s="3" t="inlineStr">
        <is>
          <t>Ana Torres</t>
        </is>
      </c>
      <c r="C8" s="2" t="inlineStr">
        <is>
          <t>67890123B</t>
        </is>
      </c>
      <c r="D8" s="3" t="inlineStr">
        <is>
          <t>Gran Vía 44</t>
        </is>
      </c>
      <c r="E8" s="2" t="inlineStr">
        <is>
          <t>Bilbao</t>
        </is>
      </c>
      <c r="F8" s="2" t="inlineStr">
        <is>
          <t>3456705VP9381S0001MN</t>
        </is>
      </c>
      <c r="G8" s="4" t="n">
        <v>46236</v>
      </c>
      <c r="H8" s="2" t="inlineStr">
        <is>
          <t>Piso</t>
        </is>
      </c>
      <c r="I8" s="5" t="n">
        <v>91</v>
      </c>
      <c r="J8" s="6" t="n">
        <v>320000</v>
      </c>
      <c r="K8" s="6" t="n">
        <v>1300</v>
      </c>
      <c r="L8" s="7" t="n">
        <v>0.9399999999999999</v>
      </c>
      <c r="M8" s="8">
        <f>IF($A8="","",$K8*12*$L8)</f>
        <v/>
      </c>
      <c r="N8" s="6" t="n">
        <v>680</v>
      </c>
      <c r="O8" s="6" t="n">
        <v>1260</v>
      </c>
      <c r="P8" s="6" t="n">
        <v>300</v>
      </c>
      <c r="Q8" s="6" t="n">
        <v>600</v>
      </c>
      <c r="R8" s="7" t="n">
        <v>0.06</v>
      </c>
      <c r="S8" s="6" t="n">
        <v>220</v>
      </c>
      <c r="T8" s="8">
        <f>IF($A8="","",SUM($N8:$Q8,$S8)+$M8*$R8)</f>
        <v/>
      </c>
      <c r="U8" s="8">
        <f>IF($A8="","",$M8-$T8)</f>
        <v/>
      </c>
      <c r="V8" s="9">
        <f>IF($A8="","",IF($J8=0,0,$U8/$J8))</f>
        <v/>
      </c>
      <c r="W8" s="7" t="n">
        <v>0.0425</v>
      </c>
      <c r="X8" s="10">
        <f>IF(OR($A8="",$W8=""),"",IF($V8&gt;=$W8,"Por encima del objetivo","Por debajo del objetivo"))</f>
        <v/>
      </c>
      <c r="Y8" s="3" t="inlineStr">
        <is>
          <t>Edificio rehabilitado recientemente</t>
        </is>
      </c>
    </row>
    <row r="9">
      <c r="A9" s="2" t="inlineStr">
        <is>
          <t>INM-008</t>
        </is>
      </c>
      <c r="B9" s="3" t="inlineStr">
        <is>
          <t>Pedro Navarro</t>
        </is>
      </c>
      <c r="C9" s="2" t="inlineStr">
        <is>
          <t>78901234X</t>
        </is>
      </c>
      <c r="D9" s="3" t="inlineStr">
        <is>
          <t>Rambla Méndez Núñez 15</t>
        </is>
      </c>
      <c r="E9" s="2" t="inlineStr">
        <is>
          <t>Alicante</t>
        </is>
      </c>
      <c r="F9" s="2" t="inlineStr">
        <is>
          <t>2109806YH1458S0001PQ</t>
        </is>
      </c>
      <c r="G9" s="4" t="n">
        <v>46255</v>
      </c>
      <c r="H9" s="2" t="inlineStr">
        <is>
          <t>Apartamento</t>
        </is>
      </c>
      <c r="I9" s="5" t="n">
        <v>79</v>
      </c>
      <c r="J9" s="6" t="n">
        <v>185000</v>
      </c>
      <c r="K9" s="6" t="n">
        <v>875</v>
      </c>
      <c r="L9" s="7" t="n">
        <v>0.99</v>
      </c>
      <c r="M9" s="11">
        <f>IF($A9="","",$K9*12*$L9)</f>
        <v/>
      </c>
      <c r="N9" s="6" t="n">
        <v>340</v>
      </c>
      <c r="O9" s="6" t="n">
        <v>720</v>
      </c>
      <c r="P9" s="6" t="n">
        <v>215</v>
      </c>
      <c r="Q9" s="6" t="n">
        <v>390</v>
      </c>
      <c r="R9" s="7" t="n">
        <v>0.05</v>
      </c>
      <c r="S9" s="6" t="n">
        <v>125</v>
      </c>
      <c r="T9" s="11">
        <f>IF($A9="","",SUM($N9:$Q9,$S9)+$M9*$R9)</f>
        <v/>
      </c>
      <c r="U9" s="11">
        <f>IF($A9="","",$M9-$T9)</f>
        <v/>
      </c>
      <c r="V9" s="12">
        <f>IF($A9="","",IF($J9=0,0,$U9/$J9))</f>
        <v/>
      </c>
      <c r="W9" s="7" t="n">
        <v>0.0425</v>
      </c>
      <c r="X9" s="13">
        <f>IF(OR($A9="",$W9=""),"",IF($V9&gt;=$W9,"Por encima del objetivo","Por debajo del objetivo"))</f>
        <v/>
      </c>
      <c r="Y9" s="3" t="inlineStr">
        <is>
          <t>Buen comportamiento de ocupación anual</t>
        </is>
      </c>
    </row>
    <row r="10">
      <c r="A10" s="2" t="inlineStr">
        <is>
          <t>INM-009</t>
        </is>
      </c>
      <c r="B10" s="3" t="inlineStr">
        <is>
          <t>Isabel Romero</t>
        </is>
      </c>
      <c r="C10" s="2" t="inlineStr">
        <is>
          <t>89012345E</t>
        </is>
      </c>
      <c r="D10" s="3" t="inlineStr">
        <is>
          <t>Carrer de Sant Feliu 9</t>
        </is>
      </c>
      <c r="E10" s="2" t="inlineStr">
        <is>
          <t>Palma</t>
        </is>
      </c>
      <c r="F10" s="2" t="inlineStr">
        <is>
          <t>6789007DD6874S0001RS</t>
        </is>
      </c>
      <c r="G10" s="4" t="n">
        <v>46270</v>
      </c>
      <c r="H10" s="2" t="inlineStr">
        <is>
          <t>Piso</t>
        </is>
      </c>
      <c r="I10" s="5" t="n">
        <v>67</v>
      </c>
      <c r="J10" s="6" t="n">
        <v>295000</v>
      </c>
      <c r="K10" s="6" t="n">
        <v>1200</v>
      </c>
      <c r="L10" s="7" t="n">
        <v>0.92</v>
      </c>
      <c r="M10" s="8">
        <f>IF($A10="","",$K10*12*$L10)</f>
        <v/>
      </c>
      <c r="N10" s="6" t="n">
        <v>700</v>
      </c>
      <c r="O10" s="6" t="n">
        <v>1140</v>
      </c>
      <c r="P10" s="6" t="n">
        <v>270</v>
      </c>
      <c r="Q10" s="6" t="n">
        <v>560</v>
      </c>
      <c r="R10" s="7" t="n">
        <v>0.06</v>
      </c>
      <c r="S10" s="6" t="n">
        <v>200</v>
      </c>
      <c r="T10" s="8">
        <f>IF($A10="","",SUM($N10:$Q10,$S10)+$M10*$R10)</f>
        <v/>
      </c>
      <c r="U10" s="8">
        <f>IF($A10="","",$M10-$T10)</f>
        <v/>
      </c>
      <c r="V10" s="9">
        <f>IF($A10="","",IF($J10=0,0,$U10/$J10))</f>
        <v/>
      </c>
      <c r="W10" s="7" t="n">
        <v>0.045</v>
      </c>
      <c r="X10" s="10">
        <f>IF(OR($A10="",$W10=""),"",IF($V10&gt;=$W10,"Por encima del objetivo","Por debajo del objetivo"))</f>
        <v/>
      </c>
      <c r="Y10" s="3" t="inlineStr">
        <is>
          <t>Mercado de alquiler tensionado</t>
        </is>
      </c>
    </row>
    <row r="11">
      <c r="A11" s="2" t="n"/>
      <c r="B11" s="3" t="n"/>
      <c r="C11" s="2" t="n"/>
      <c r="D11" s="3" t="n"/>
      <c r="E11" s="2" t="n"/>
      <c r="F11" s="2" t="n"/>
      <c r="G11" s="4" t="n"/>
      <c r="H11" s="2" t="n"/>
      <c r="I11" s="5" t="n"/>
      <c r="J11" s="6" t="n"/>
      <c r="K11" s="6" t="n"/>
      <c r="L11" s="7" t="n"/>
      <c r="M11" s="11">
        <f>IF($A11="","",$K11*12*$L11)</f>
        <v/>
      </c>
      <c r="N11" s="6" t="n"/>
      <c r="O11" s="6" t="n"/>
      <c r="P11" s="6" t="n"/>
      <c r="Q11" s="6" t="n"/>
      <c r="R11" s="7" t="n"/>
      <c r="S11" s="6" t="n"/>
      <c r="T11" s="11">
        <f>IF($A11="","",SUM($N11:$Q11,$S11)+$M11*$R11)</f>
        <v/>
      </c>
      <c r="U11" s="11">
        <f>IF($A11="","",$M11-$T11)</f>
        <v/>
      </c>
      <c r="V11" s="12">
        <f>IF($A11="","",IF($J11=0,0,$U11/$J11))</f>
        <v/>
      </c>
      <c r="W11" s="7" t="n"/>
      <c r="X11" s="13">
        <f>IF(OR($A11="",$W11=""),"",IF($V11&gt;=$W11,"Por encima del objetivo","Por debajo del objetivo"))</f>
        <v/>
      </c>
      <c r="Y11" s="3" t="n"/>
    </row>
    <row r="12">
      <c r="A12" s="2" t="n"/>
      <c r="B12" s="3" t="n"/>
      <c r="C12" s="2" t="n"/>
      <c r="D12" s="3" t="n"/>
      <c r="E12" s="2" t="n"/>
      <c r="F12" s="2" t="n"/>
      <c r="G12" s="4" t="n"/>
      <c r="H12" s="2" t="n"/>
      <c r="I12" s="5" t="n"/>
      <c r="J12" s="6" t="n"/>
      <c r="K12" s="6" t="n"/>
      <c r="L12" s="7" t="n"/>
      <c r="M12" s="8">
        <f>IF($A12="","",$K12*12*$L12)</f>
        <v/>
      </c>
      <c r="N12" s="6" t="n"/>
      <c r="O12" s="6" t="n"/>
      <c r="P12" s="6" t="n"/>
      <c r="Q12" s="6" t="n"/>
      <c r="R12" s="7" t="n"/>
      <c r="S12" s="6" t="n"/>
      <c r="T12" s="8">
        <f>IF($A12="","",SUM($N12:$Q12,$S12)+$M12*$R12)</f>
        <v/>
      </c>
      <c r="U12" s="8">
        <f>IF($A12="","",$M12-$T12)</f>
        <v/>
      </c>
      <c r="V12" s="9">
        <f>IF($A12="","",IF($J12=0,0,$U12/$J12))</f>
        <v/>
      </c>
      <c r="W12" s="7" t="n"/>
      <c r="X12" s="10">
        <f>IF(OR($A12="",$W12=""),"",IF($V12&gt;=$W12,"Por encima del objetivo","Por debajo del objetivo"))</f>
        <v/>
      </c>
      <c r="Y12" s="3" t="n"/>
    </row>
    <row r="13">
      <c r="A13" s="2" t="n"/>
      <c r="B13" s="3" t="n"/>
      <c r="C13" s="2" t="n"/>
      <c r="D13" s="3" t="n"/>
      <c r="E13" s="2" t="n"/>
      <c r="F13" s="2" t="n"/>
      <c r="G13" s="4" t="n"/>
      <c r="H13" s="2" t="n"/>
      <c r="I13" s="5" t="n"/>
      <c r="J13" s="6" t="n"/>
      <c r="K13" s="6" t="n"/>
      <c r="L13" s="7" t="n"/>
      <c r="M13" s="11">
        <f>IF($A13="","",$K13*12*$L13)</f>
        <v/>
      </c>
      <c r="N13" s="6" t="n"/>
      <c r="O13" s="6" t="n"/>
      <c r="P13" s="6" t="n"/>
      <c r="Q13" s="6" t="n"/>
      <c r="R13" s="7" t="n"/>
      <c r="S13" s="6" t="n"/>
      <c r="T13" s="11">
        <f>IF($A13="","",SUM($N13:$Q13,$S13)+$M13*$R13)</f>
        <v/>
      </c>
      <c r="U13" s="11">
        <f>IF($A13="","",$M13-$T13)</f>
        <v/>
      </c>
      <c r="V13" s="12">
        <f>IF($A13="","",IF($J13=0,0,$U13/$J13))</f>
        <v/>
      </c>
      <c r="W13" s="7" t="n"/>
      <c r="X13" s="13">
        <f>IF(OR($A13="",$W13=""),"",IF($V13&gt;=$W13,"Por encima del objetivo","Por debajo del objetivo"))</f>
        <v/>
      </c>
      <c r="Y13" s="3" t="n"/>
    </row>
    <row r="14">
      <c r="A14" s="2" t="n"/>
      <c r="B14" s="3" t="n"/>
      <c r="C14" s="2" t="n"/>
      <c r="D14" s="3" t="n"/>
      <c r="E14" s="2" t="n"/>
      <c r="F14" s="2" t="n"/>
      <c r="G14" s="4" t="n"/>
      <c r="H14" s="2" t="n"/>
      <c r="I14" s="5" t="n"/>
      <c r="J14" s="6" t="n"/>
      <c r="K14" s="6" t="n"/>
      <c r="L14" s="7" t="n"/>
      <c r="M14" s="8">
        <f>IF($A14="","",$K14*12*$L14)</f>
        <v/>
      </c>
      <c r="N14" s="6" t="n"/>
      <c r="O14" s="6" t="n"/>
      <c r="P14" s="6" t="n"/>
      <c r="Q14" s="6" t="n"/>
      <c r="R14" s="7" t="n"/>
      <c r="S14" s="6" t="n"/>
      <c r="T14" s="8">
        <f>IF($A14="","",SUM($N14:$Q14,$S14)+$M14*$R14)</f>
        <v/>
      </c>
      <c r="U14" s="8">
        <f>IF($A14="","",$M14-$T14)</f>
        <v/>
      </c>
      <c r="V14" s="9">
        <f>IF($A14="","",IF($J14=0,0,$U14/$J14))</f>
        <v/>
      </c>
      <c r="W14" s="7" t="n"/>
      <c r="X14" s="10">
        <f>IF(OR($A14="",$W14=""),"",IF($V14&gt;=$W14,"Por encima del objetivo","Por debajo del objetivo"))</f>
        <v/>
      </c>
      <c r="Y14" s="3" t="n"/>
    </row>
    <row r="15">
      <c r="A15" s="2" t="n"/>
      <c r="B15" s="3" t="n"/>
      <c r="C15" s="2" t="n"/>
      <c r="D15" s="3" t="n"/>
      <c r="E15" s="2" t="n"/>
      <c r="F15" s="2" t="n"/>
      <c r="G15" s="4" t="n"/>
      <c r="H15" s="2" t="n"/>
      <c r="I15" s="5" t="n"/>
      <c r="J15" s="6" t="n"/>
      <c r="K15" s="6" t="n"/>
      <c r="L15" s="7" t="n"/>
      <c r="M15" s="11">
        <f>IF($A15="","",$K15*12*$L15)</f>
        <v/>
      </c>
      <c r="N15" s="6" t="n"/>
      <c r="O15" s="6" t="n"/>
      <c r="P15" s="6" t="n"/>
      <c r="Q15" s="6" t="n"/>
      <c r="R15" s="7" t="n"/>
      <c r="S15" s="6" t="n"/>
      <c r="T15" s="11">
        <f>IF($A15="","",SUM($N15:$Q15,$S15)+$M15*$R15)</f>
        <v/>
      </c>
      <c r="U15" s="11">
        <f>IF($A15="","",$M15-$T15)</f>
        <v/>
      </c>
      <c r="V15" s="12">
        <f>IF($A15="","",IF($J15=0,0,$U15/$J15))</f>
        <v/>
      </c>
      <c r="W15" s="7" t="n"/>
      <c r="X15" s="13">
        <f>IF(OR($A15="",$W15=""),"",IF($V15&gt;=$W15,"Por encima del objetivo","Por debajo del objetivo"))</f>
        <v/>
      </c>
      <c r="Y15" s="3" t="n"/>
    </row>
    <row r="16">
      <c r="A16" s="2" t="n"/>
      <c r="B16" s="3" t="n"/>
      <c r="C16" s="2" t="n"/>
      <c r="D16" s="3" t="n"/>
      <c r="E16" s="2" t="n"/>
      <c r="F16" s="2" t="n"/>
      <c r="G16" s="4" t="n"/>
      <c r="H16" s="2" t="n"/>
      <c r="I16" s="5" t="n"/>
      <c r="J16" s="6" t="n"/>
      <c r="K16" s="6" t="n"/>
      <c r="L16" s="7" t="n"/>
      <c r="M16" s="8">
        <f>IF($A16="","",$K16*12*$L16)</f>
        <v/>
      </c>
      <c r="N16" s="6" t="n"/>
      <c r="O16" s="6" t="n"/>
      <c r="P16" s="6" t="n"/>
      <c r="Q16" s="6" t="n"/>
      <c r="R16" s="7" t="n"/>
      <c r="S16" s="6" t="n"/>
      <c r="T16" s="8">
        <f>IF($A16="","",SUM($N16:$Q16,$S16)+$M16*$R16)</f>
        <v/>
      </c>
      <c r="U16" s="8">
        <f>IF($A16="","",$M16-$T16)</f>
        <v/>
      </c>
      <c r="V16" s="9">
        <f>IF($A16="","",IF($J16=0,0,$U16/$J16))</f>
        <v/>
      </c>
      <c r="W16" s="7" t="n"/>
      <c r="X16" s="10">
        <f>IF(OR($A16="",$W16=""),"",IF($V16&gt;=$W16,"Por encima del objetivo","Por debajo del objetivo"))</f>
        <v/>
      </c>
      <c r="Y16" s="3" t="n"/>
    </row>
    <row r="17">
      <c r="A17" s="2" t="n"/>
      <c r="B17" s="3" t="n"/>
      <c r="C17" s="2" t="n"/>
      <c r="D17" s="3" t="n"/>
      <c r="E17" s="2" t="n"/>
      <c r="F17" s="2" t="n"/>
      <c r="G17" s="4" t="n"/>
      <c r="H17" s="2" t="n"/>
      <c r="I17" s="5" t="n"/>
      <c r="J17" s="6" t="n"/>
      <c r="K17" s="6" t="n"/>
      <c r="L17" s="7" t="n"/>
      <c r="M17" s="11">
        <f>IF($A17="","",$K17*12*$L17)</f>
        <v/>
      </c>
      <c r="N17" s="6" t="n"/>
      <c r="O17" s="6" t="n"/>
      <c r="P17" s="6" t="n"/>
      <c r="Q17" s="6" t="n"/>
      <c r="R17" s="7" t="n"/>
      <c r="S17" s="6" t="n"/>
      <c r="T17" s="11">
        <f>IF($A17="","",SUM($N17:$Q17,$S17)+$M17*$R17)</f>
        <v/>
      </c>
      <c r="U17" s="11">
        <f>IF($A17="","",$M17-$T17)</f>
        <v/>
      </c>
      <c r="V17" s="12">
        <f>IF($A17="","",IF($J17=0,0,$U17/$J17))</f>
        <v/>
      </c>
      <c r="W17" s="7" t="n"/>
      <c r="X17" s="13">
        <f>IF(OR($A17="",$W17=""),"",IF($V17&gt;=$W17,"Por encima del objetivo","Por debajo del objetivo"))</f>
        <v/>
      </c>
      <c r="Y17" s="3" t="n"/>
    </row>
    <row r="18">
      <c r="A18" s="2" t="n"/>
      <c r="B18" s="3" t="n"/>
      <c r="C18" s="2" t="n"/>
      <c r="D18" s="3" t="n"/>
      <c r="E18" s="2" t="n"/>
      <c r="F18" s="2" t="n"/>
      <c r="G18" s="4" t="n"/>
      <c r="H18" s="2" t="n"/>
      <c r="I18" s="5" t="n"/>
      <c r="J18" s="6" t="n"/>
      <c r="K18" s="6" t="n"/>
      <c r="L18" s="7" t="n"/>
      <c r="M18" s="8">
        <f>IF($A18="","",$K18*12*$L18)</f>
        <v/>
      </c>
      <c r="N18" s="6" t="n"/>
      <c r="O18" s="6" t="n"/>
      <c r="P18" s="6" t="n"/>
      <c r="Q18" s="6" t="n"/>
      <c r="R18" s="7" t="n"/>
      <c r="S18" s="6" t="n"/>
      <c r="T18" s="8">
        <f>IF($A18="","",SUM($N18:$Q18,$S18)+$M18*$R18)</f>
        <v/>
      </c>
      <c r="U18" s="8">
        <f>IF($A18="","",$M18-$T18)</f>
        <v/>
      </c>
      <c r="V18" s="9">
        <f>IF($A18="","",IF($J18=0,0,$U18/$J18))</f>
        <v/>
      </c>
      <c r="W18" s="7" t="n"/>
      <c r="X18" s="10">
        <f>IF(OR($A18="",$W18=""),"",IF($V18&gt;=$W18,"Por encima del objetivo","Por debajo del objetivo"))</f>
        <v/>
      </c>
      <c r="Y18" s="3" t="n"/>
    </row>
    <row r="19">
      <c r="A19" s="2" t="n"/>
      <c r="B19" s="3" t="n"/>
      <c r="C19" s="2" t="n"/>
      <c r="D19" s="3" t="n"/>
      <c r="E19" s="2" t="n"/>
      <c r="F19" s="2" t="n"/>
      <c r="G19" s="4" t="n"/>
      <c r="H19" s="2" t="n"/>
      <c r="I19" s="5" t="n"/>
      <c r="J19" s="6" t="n"/>
      <c r="K19" s="6" t="n"/>
      <c r="L19" s="7" t="n"/>
      <c r="M19" s="11">
        <f>IF($A19="","",$K19*12*$L19)</f>
        <v/>
      </c>
      <c r="N19" s="6" t="n"/>
      <c r="O19" s="6" t="n"/>
      <c r="P19" s="6" t="n"/>
      <c r="Q19" s="6" t="n"/>
      <c r="R19" s="7" t="n"/>
      <c r="S19" s="6" t="n"/>
      <c r="T19" s="11">
        <f>IF($A19="","",SUM($N19:$Q19,$S19)+$M19*$R19)</f>
        <v/>
      </c>
      <c r="U19" s="11">
        <f>IF($A19="","",$M19-$T19)</f>
        <v/>
      </c>
      <c r="V19" s="12">
        <f>IF($A19="","",IF($J19=0,0,$U19/$J19))</f>
        <v/>
      </c>
      <c r="W19" s="7" t="n"/>
      <c r="X19" s="13">
        <f>IF(OR($A19="",$W19=""),"",IF($V19&gt;=$W19,"Por encima del objetivo","Por debajo del objetivo"))</f>
        <v/>
      </c>
      <c r="Y19" s="3" t="n"/>
    </row>
    <row r="20">
      <c r="A20" s="2" t="n"/>
      <c r="B20" s="3" t="n"/>
      <c r="C20" s="2" t="n"/>
      <c r="D20" s="3" t="n"/>
      <c r="E20" s="2" t="n"/>
      <c r="F20" s="2" t="n"/>
      <c r="G20" s="4" t="n"/>
      <c r="H20" s="2" t="n"/>
      <c r="I20" s="5" t="n"/>
      <c r="J20" s="6" t="n"/>
      <c r="K20" s="6" t="n"/>
      <c r="L20" s="7" t="n"/>
      <c r="M20" s="8">
        <f>IF($A20="","",$K20*12*$L20)</f>
        <v/>
      </c>
      <c r="N20" s="6" t="n"/>
      <c r="O20" s="6" t="n"/>
      <c r="P20" s="6" t="n"/>
      <c r="Q20" s="6" t="n"/>
      <c r="R20" s="7" t="n"/>
      <c r="S20" s="6" t="n"/>
      <c r="T20" s="8">
        <f>IF($A20="","",SUM($N20:$Q20,$S20)+$M20*$R20)</f>
        <v/>
      </c>
      <c r="U20" s="8">
        <f>IF($A20="","",$M20-$T20)</f>
        <v/>
      </c>
      <c r="V20" s="9">
        <f>IF($A20="","",IF($J20=0,0,$U20/$J20))</f>
        <v/>
      </c>
      <c r="W20" s="7" t="n"/>
      <c r="X20" s="10">
        <f>IF(OR($A20="",$W20=""),"",IF($V20&gt;=$W20,"Por encima del objetivo","Por debajo del objetivo"))</f>
        <v/>
      </c>
      <c r="Y20" s="3" t="n"/>
    </row>
    <row r="21">
      <c r="A21" s="2" t="n"/>
      <c r="B21" s="3" t="n"/>
      <c r="C21" s="2" t="n"/>
      <c r="D21" s="3" t="n"/>
      <c r="E21" s="2" t="n"/>
      <c r="F21" s="2" t="n"/>
      <c r="G21" s="4" t="n"/>
      <c r="H21" s="2" t="n"/>
      <c r="I21" s="5" t="n"/>
      <c r="J21" s="6" t="n"/>
      <c r="K21" s="6" t="n"/>
      <c r="L21" s="7" t="n"/>
      <c r="M21" s="11">
        <f>IF($A21="","",$K21*12*$L21)</f>
        <v/>
      </c>
      <c r="N21" s="6" t="n"/>
      <c r="O21" s="6" t="n"/>
      <c r="P21" s="6" t="n"/>
      <c r="Q21" s="6" t="n"/>
      <c r="R21" s="7" t="n"/>
      <c r="S21" s="6" t="n"/>
      <c r="T21" s="11">
        <f>IF($A21="","",SUM($N21:$Q21,$S21)+$M21*$R21)</f>
        <v/>
      </c>
      <c r="U21" s="11">
        <f>IF($A21="","",$M21-$T21)</f>
        <v/>
      </c>
      <c r="V21" s="12">
        <f>IF($A21="","",IF($J21=0,0,$U21/$J21))</f>
        <v/>
      </c>
      <c r="W21" s="7" t="n"/>
      <c r="X21" s="13">
        <f>IF(OR($A21="",$W21=""),"",IF($V21&gt;=$W21,"Por encima del objetivo","Por debajo del objetivo"))</f>
        <v/>
      </c>
      <c r="Y21" s="3" t="n"/>
    </row>
    <row r="22">
      <c r="A22" s="2" t="n"/>
      <c r="B22" s="3" t="n"/>
      <c r="C22" s="2" t="n"/>
      <c r="D22" s="3" t="n"/>
      <c r="E22" s="2" t="n"/>
      <c r="F22" s="2" t="n"/>
      <c r="G22" s="4" t="n"/>
      <c r="H22" s="2" t="n"/>
      <c r="I22" s="5" t="n"/>
      <c r="J22" s="6" t="n"/>
      <c r="K22" s="6" t="n"/>
      <c r="L22" s="7" t="n"/>
      <c r="M22" s="8">
        <f>IF($A22="","",$K22*12*$L22)</f>
        <v/>
      </c>
      <c r="N22" s="6" t="n"/>
      <c r="O22" s="6" t="n"/>
      <c r="P22" s="6" t="n"/>
      <c r="Q22" s="6" t="n"/>
      <c r="R22" s="7" t="n"/>
      <c r="S22" s="6" t="n"/>
      <c r="T22" s="8">
        <f>IF($A22="","",SUM($N22:$Q22,$S22)+$M22*$R22)</f>
        <v/>
      </c>
      <c r="U22" s="8">
        <f>IF($A22="","",$M22-$T22)</f>
        <v/>
      </c>
      <c r="V22" s="9">
        <f>IF($A22="","",IF($J22=0,0,$U22/$J22))</f>
        <v/>
      </c>
      <c r="W22" s="7" t="n"/>
      <c r="X22" s="10">
        <f>IF(OR($A22="",$W22=""),"",IF($V22&gt;=$W22,"Por encima del objetivo","Por debajo del objetivo"))</f>
        <v/>
      </c>
      <c r="Y22" s="3" t="n"/>
    </row>
    <row r="23">
      <c r="A23" s="2" t="n"/>
      <c r="B23" s="3" t="n"/>
      <c r="C23" s="2" t="n"/>
      <c r="D23" s="3" t="n"/>
      <c r="E23" s="2" t="n"/>
      <c r="F23" s="2" t="n"/>
      <c r="G23" s="4" t="n"/>
      <c r="H23" s="2" t="n"/>
      <c r="I23" s="5" t="n"/>
      <c r="J23" s="6" t="n"/>
      <c r="K23" s="6" t="n"/>
      <c r="L23" s="7" t="n"/>
      <c r="M23" s="11">
        <f>IF($A23="","",$K23*12*$L23)</f>
        <v/>
      </c>
      <c r="N23" s="6" t="n"/>
      <c r="O23" s="6" t="n"/>
      <c r="P23" s="6" t="n"/>
      <c r="Q23" s="6" t="n"/>
      <c r="R23" s="7" t="n"/>
      <c r="S23" s="6" t="n"/>
      <c r="T23" s="11">
        <f>IF($A23="","",SUM($N23:$Q23,$S23)+$M23*$R23)</f>
        <v/>
      </c>
      <c r="U23" s="11">
        <f>IF($A23="","",$M23-$T23)</f>
        <v/>
      </c>
      <c r="V23" s="12">
        <f>IF($A23="","",IF($J23=0,0,$U23/$J23))</f>
        <v/>
      </c>
      <c r="W23" s="7" t="n"/>
      <c r="X23" s="13">
        <f>IF(OR($A23="",$W23=""),"",IF($V23&gt;=$W23,"Por encima del objetivo","Por debajo del objetivo"))</f>
        <v/>
      </c>
      <c r="Y23" s="3" t="n"/>
    </row>
    <row r="24">
      <c r="A24" s="2" t="n"/>
      <c r="B24" s="3" t="n"/>
      <c r="C24" s="2" t="n"/>
      <c r="D24" s="3" t="n"/>
      <c r="E24" s="2" t="n"/>
      <c r="F24" s="2" t="n"/>
      <c r="G24" s="4" t="n"/>
      <c r="H24" s="2" t="n"/>
      <c r="I24" s="5" t="n"/>
      <c r="J24" s="6" t="n"/>
      <c r="K24" s="6" t="n"/>
      <c r="L24" s="7" t="n"/>
      <c r="M24" s="8">
        <f>IF($A24="","",$K24*12*$L24)</f>
        <v/>
      </c>
      <c r="N24" s="6" t="n"/>
      <c r="O24" s="6" t="n"/>
      <c r="P24" s="6" t="n"/>
      <c r="Q24" s="6" t="n"/>
      <c r="R24" s="7" t="n"/>
      <c r="S24" s="6" t="n"/>
      <c r="T24" s="8">
        <f>IF($A24="","",SUM($N24:$Q24,$S24)+$M24*$R24)</f>
        <v/>
      </c>
      <c r="U24" s="8">
        <f>IF($A24="","",$M24-$T24)</f>
        <v/>
      </c>
      <c r="V24" s="9">
        <f>IF($A24="","",IF($J24=0,0,$U24/$J24))</f>
        <v/>
      </c>
      <c r="W24" s="7" t="n"/>
      <c r="X24" s="10">
        <f>IF(OR($A24="",$W24=""),"",IF($V24&gt;=$W24,"Por encima del objetivo","Por debajo del objetivo"))</f>
        <v/>
      </c>
      <c r="Y24" s="3" t="n"/>
    </row>
    <row r="25">
      <c r="A25" s="2" t="n"/>
      <c r="B25" s="3" t="n"/>
      <c r="C25" s="2" t="n"/>
      <c r="D25" s="3" t="n"/>
      <c r="E25" s="2" t="n"/>
      <c r="F25" s="2" t="n"/>
      <c r="G25" s="4" t="n"/>
      <c r="H25" s="2" t="n"/>
      <c r="I25" s="5" t="n"/>
      <c r="J25" s="6" t="n"/>
      <c r="K25" s="6" t="n"/>
      <c r="L25" s="7" t="n"/>
      <c r="M25" s="11">
        <f>IF($A25="","",$K25*12*$L25)</f>
        <v/>
      </c>
      <c r="N25" s="6" t="n"/>
      <c r="O25" s="6" t="n"/>
      <c r="P25" s="6" t="n"/>
      <c r="Q25" s="6" t="n"/>
      <c r="R25" s="7" t="n"/>
      <c r="S25" s="6" t="n"/>
      <c r="T25" s="11">
        <f>IF($A25="","",SUM($N25:$Q25,$S25)+$M25*$R25)</f>
        <v/>
      </c>
      <c r="U25" s="11">
        <f>IF($A25="","",$M25-$T25)</f>
        <v/>
      </c>
      <c r="V25" s="12">
        <f>IF($A25="","",IF($J25=0,0,$U25/$J25))</f>
        <v/>
      </c>
      <c r="W25" s="7" t="n"/>
      <c r="X25" s="13">
        <f>IF(OR($A25="",$W25=""),"",IF($V25&gt;=$W25,"Por encima del objetivo","Por debajo del objetivo"))</f>
        <v/>
      </c>
      <c r="Y25" s="3" t="n"/>
    </row>
    <row r="26">
      <c r="A26" s="2" t="n"/>
      <c r="B26" s="3" t="n"/>
      <c r="C26" s="2" t="n"/>
      <c r="D26" s="3" t="n"/>
      <c r="E26" s="2" t="n"/>
      <c r="F26" s="2" t="n"/>
      <c r="G26" s="4" t="n"/>
      <c r="H26" s="2" t="n"/>
      <c r="I26" s="5" t="n"/>
      <c r="J26" s="6" t="n"/>
      <c r="K26" s="6" t="n"/>
      <c r="L26" s="7" t="n"/>
      <c r="M26" s="8">
        <f>IF($A26="","",$K26*12*$L26)</f>
        <v/>
      </c>
      <c r="N26" s="6" t="n"/>
      <c r="O26" s="6" t="n"/>
      <c r="P26" s="6" t="n"/>
      <c r="Q26" s="6" t="n"/>
      <c r="R26" s="7" t="n"/>
      <c r="S26" s="6" t="n"/>
      <c r="T26" s="8">
        <f>IF($A26="","",SUM($N26:$Q26,$S26)+$M26*$R26)</f>
        <v/>
      </c>
      <c r="U26" s="8">
        <f>IF($A26="","",$M26-$T26)</f>
        <v/>
      </c>
      <c r="V26" s="9">
        <f>IF($A26="","",IF($J26=0,0,$U26/$J26))</f>
        <v/>
      </c>
      <c r="W26" s="7" t="n"/>
      <c r="X26" s="10">
        <f>IF(OR($A26="",$W26=""),"",IF($V26&gt;=$W26,"Por encima del objetivo","Por debajo del objetivo"))</f>
        <v/>
      </c>
      <c r="Y26" s="3" t="n"/>
    </row>
    <row r="27">
      <c r="A27" s="2" t="n"/>
      <c r="B27" s="3" t="n"/>
      <c r="C27" s="2" t="n"/>
      <c r="D27" s="3" t="n"/>
      <c r="E27" s="2" t="n"/>
      <c r="F27" s="2" t="n"/>
      <c r="G27" s="4" t="n"/>
      <c r="H27" s="2" t="n"/>
      <c r="I27" s="5" t="n"/>
      <c r="J27" s="6" t="n"/>
      <c r="K27" s="6" t="n"/>
      <c r="L27" s="7" t="n"/>
      <c r="M27" s="11">
        <f>IF($A27="","",$K27*12*$L27)</f>
        <v/>
      </c>
      <c r="N27" s="6" t="n"/>
      <c r="O27" s="6" t="n"/>
      <c r="P27" s="6" t="n"/>
      <c r="Q27" s="6" t="n"/>
      <c r="R27" s="7" t="n"/>
      <c r="S27" s="6" t="n"/>
      <c r="T27" s="11">
        <f>IF($A27="","",SUM($N27:$Q27,$S27)+$M27*$R27)</f>
        <v/>
      </c>
      <c r="U27" s="11">
        <f>IF($A27="","",$M27-$T27)</f>
        <v/>
      </c>
      <c r="V27" s="12">
        <f>IF($A27="","",IF($J27=0,0,$U27/$J27))</f>
        <v/>
      </c>
      <c r="W27" s="7" t="n"/>
      <c r="X27" s="13">
        <f>IF(OR($A27="",$W27=""),"",IF($V27&gt;=$W27,"Por encima del objetivo","Por debajo del objetivo"))</f>
        <v/>
      </c>
      <c r="Y27" s="3" t="n"/>
    </row>
    <row r="28">
      <c r="A28" s="2" t="n"/>
      <c r="B28" s="3" t="n"/>
      <c r="C28" s="2" t="n"/>
      <c r="D28" s="3" t="n"/>
      <c r="E28" s="2" t="n"/>
      <c r="F28" s="2" t="n"/>
      <c r="G28" s="4" t="n"/>
      <c r="H28" s="2" t="n"/>
      <c r="I28" s="5" t="n"/>
      <c r="J28" s="6" t="n"/>
      <c r="K28" s="6" t="n"/>
      <c r="L28" s="7" t="n"/>
      <c r="M28" s="8">
        <f>IF($A28="","",$K28*12*$L28)</f>
        <v/>
      </c>
      <c r="N28" s="6" t="n"/>
      <c r="O28" s="6" t="n"/>
      <c r="P28" s="6" t="n"/>
      <c r="Q28" s="6" t="n"/>
      <c r="R28" s="7" t="n"/>
      <c r="S28" s="6" t="n"/>
      <c r="T28" s="8">
        <f>IF($A28="","",SUM($N28:$Q28,$S28)+$M28*$R28)</f>
        <v/>
      </c>
      <c r="U28" s="8">
        <f>IF($A28="","",$M28-$T28)</f>
        <v/>
      </c>
      <c r="V28" s="9">
        <f>IF($A28="","",IF($J28=0,0,$U28/$J28))</f>
        <v/>
      </c>
      <c r="W28" s="7" t="n"/>
      <c r="X28" s="10">
        <f>IF(OR($A28="",$W28=""),"",IF($V28&gt;=$W28,"Por encima del objetivo","Por debajo del objetivo"))</f>
        <v/>
      </c>
      <c r="Y28" s="3" t="n"/>
    </row>
    <row r="29">
      <c r="A29" s="2" t="n"/>
      <c r="B29" s="3" t="n"/>
      <c r="C29" s="2" t="n"/>
      <c r="D29" s="3" t="n"/>
      <c r="E29" s="2" t="n"/>
      <c r="F29" s="2" t="n"/>
      <c r="G29" s="4" t="n"/>
      <c r="H29" s="2" t="n"/>
      <c r="I29" s="5" t="n"/>
      <c r="J29" s="6" t="n"/>
      <c r="K29" s="6" t="n"/>
      <c r="L29" s="7" t="n"/>
      <c r="M29" s="11">
        <f>IF($A29="","",$K29*12*$L29)</f>
        <v/>
      </c>
      <c r="N29" s="6" t="n"/>
      <c r="O29" s="6" t="n"/>
      <c r="P29" s="6" t="n"/>
      <c r="Q29" s="6" t="n"/>
      <c r="R29" s="7" t="n"/>
      <c r="S29" s="6" t="n"/>
      <c r="T29" s="11">
        <f>IF($A29="","",SUM($N29:$Q29,$S29)+$M29*$R29)</f>
        <v/>
      </c>
      <c r="U29" s="11">
        <f>IF($A29="","",$M29-$T29)</f>
        <v/>
      </c>
      <c r="V29" s="12">
        <f>IF($A29="","",IF($J29=0,0,$U29/$J29))</f>
        <v/>
      </c>
      <c r="W29" s="7" t="n"/>
      <c r="X29" s="13">
        <f>IF(OR($A29="",$W29=""),"",IF($V29&gt;=$W29,"Por encima del objetivo","Por debajo del objetivo"))</f>
        <v/>
      </c>
      <c r="Y29" s="3" t="n"/>
    </row>
    <row r="30">
      <c r="A30" s="2" t="n"/>
      <c r="B30" s="3" t="n"/>
      <c r="C30" s="2" t="n"/>
      <c r="D30" s="3" t="n"/>
      <c r="E30" s="2" t="n"/>
      <c r="F30" s="2" t="n"/>
      <c r="G30" s="4" t="n"/>
      <c r="H30" s="2" t="n"/>
      <c r="I30" s="5" t="n"/>
      <c r="J30" s="6" t="n"/>
      <c r="K30" s="6" t="n"/>
      <c r="L30" s="7" t="n"/>
      <c r="M30" s="8">
        <f>IF($A30="","",$K30*12*$L30)</f>
        <v/>
      </c>
      <c r="N30" s="6" t="n"/>
      <c r="O30" s="6" t="n"/>
      <c r="P30" s="6" t="n"/>
      <c r="Q30" s="6" t="n"/>
      <c r="R30" s="7" t="n"/>
      <c r="S30" s="6" t="n"/>
      <c r="T30" s="8">
        <f>IF($A30="","",SUM($N30:$Q30,$S30)+$M30*$R30)</f>
        <v/>
      </c>
      <c r="U30" s="8">
        <f>IF($A30="","",$M30-$T30)</f>
        <v/>
      </c>
      <c r="V30" s="9">
        <f>IF($A30="","",IF($J30=0,0,$U30/$J30))</f>
        <v/>
      </c>
      <c r="W30" s="7" t="n"/>
      <c r="X30" s="10">
        <f>IF(OR($A30="",$W30=""),"",IF($V30&gt;=$W30,"Por encima del objetivo","Por debajo del objetivo"))</f>
        <v/>
      </c>
      <c r="Y30" s="3" t="n"/>
    </row>
    <row r="31">
      <c r="A31" s="2" t="n"/>
      <c r="B31" s="3" t="n"/>
      <c r="C31" s="2" t="n"/>
      <c r="D31" s="3" t="n"/>
      <c r="E31" s="2" t="n"/>
      <c r="F31" s="2" t="n"/>
      <c r="G31" s="4" t="n"/>
      <c r="H31" s="2" t="n"/>
      <c r="I31" s="5" t="n"/>
      <c r="J31" s="6" t="n"/>
      <c r="K31" s="6" t="n"/>
      <c r="L31" s="7" t="n"/>
      <c r="M31" s="11">
        <f>IF($A31="","",$K31*12*$L31)</f>
        <v/>
      </c>
      <c r="N31" s="6" t="n"/>
      <c r="O31" s="6" t="n"/>
      <c r="P31" s="6" t="n"/>
      <c r="Q31" s="6" t="n"/>
      <c r="R31" s="7" t="n"/>
      <c r="S31" s="6" t="n"/>
      <c r="T31" s="11">
        <f>IF($A31="","",SUM($N31:$Q31,$S31)+$M31*$R31)</f>
        <v/>
      </c>
      <c r="U31" s="11">
        <f>IF($A31="","",$M31-$T31)</f>
        <v/>
      </c>
      <c r="V31" s="12">
        <f>IF($A31="","",IF($J31=0,0,$U31/$J31))</f>
        <v/>
      </c>
      <c r="W31" s="7" t="n"/>
      <c r="X31" s="13">
        <f>IF(OR($A31="",$W31=""),"",IF($V31&gt;=$W31,"Por encima del objetivo","Por debajo del objetivo"))</f>
        <v/>
      </c>
      <c r="Y31" s="3" t="n"/>
    </row>
    <row r="32">
      <c r="A32" s="2" t="n"/>
      <c r="B32" s="3" t="n"/>
      <c r="C32" s="2" t="n"/>
      <c r="D32" s="3" t="n"/>
      <c r="E32" s="2" t="n"/>
      <c r="F32" s="2" t="n"/>
      <c r="G32" s="4" t="n"/>
      <c r="H32" s="2" t="n"/>
      <c r="I32" s="5" t="n"/>
      <c r="J32" s="6" t="n"/>
      <c r="K32" s="6" t="n"/>
      <c r="L32" s="7" t="n"/>
      <c r="M32" s="8">
        <f>IF($A32="","",$K32*12*$L32)</f>
        <v/>
      </c>
      <c r="N32" s="6" t="n"/>
      <c r="O32" s="6" t="n"/>
      <c r="P32" s="6" t="n"/>
      <c r="Q32" s="6" t="n"/>
      <c r="R32" s="7" t="n"/>
      <c r="S32" s="6" t="n"/>
      <c r="T32" s="8">
        <f>IF($A32="","",SUM($N32:$Q32,$S32)+$M32*$R32)</f>
        <v/>
      </c>
      <c r="U32" s="8">
        <f>IF($A32="","",$M32-$T32)</f>
        <v/>
      </c>
      <c r="V32" s="9">
        <f>IF($A32="","",IF($J32=0,0,$U32/$J32))</f>
        <v/>
      </c>
      <c r="W32" s="7" t="n"/>
      <c r="X32" s="10">
        <f>IF(OR($A32="",$W32=""),"",IF($V32&gt;=$W32,"Por encima del objetivo","Por debajo del objetivo"))</f>
        <v/>
      </c>
      <c r="Y32" s="3" t="n"/>
    </row>
    <row r="33">
      <c r="A33" s="2" t="n"/>
      <c r="B33" s="3" t="n"/>
      <c r="C33" s="2" t="n"/>
      <c r="D33" s="3" t="n"/>
      <c r="E33" s="2" t="n"/>
      <c r="F33" s="2" t="n"/>
      <c r="G33" s="4" t="n"/>
      <c r="H33" s="2" t="n"/>
      <c r="I33" s="5" t="n"/>
      <c r="J33" s="6" t="n"/>
      <c r="K33" s="6" t="n"/>
      <c r="L33" s="7" t="n"/>
      <c r="M33" s="11">
        <f>IF($A33="","",$K33*12*$L33)</f>
        <v/>
      </c>
      <c r="N33" s="6" t="n"/>
      <c r="O33" s="6" t="n"/>
      <c r="P33" s="6" t="n"/>
      <c r="Q33" s="6" t="n"/>
      <c r="R33" s="7" t="n"/>
      <c r="S33" s="6" t="n"/>
      <c r="T33" s="11">
        <f>IF($A33="","",SUM($N33:$Q33,$S33)+$M33*$R33)</f>
        <v/>
      </c>
      <c r="U33" s="11">
        <f>IF($A33="","",$M33-$T33)</f>
        <v/>
      </c>
      <c r="V33" s="12">
        <f>IF($A33="","",IF($J33=0,0,$U33/$J33))</f>
        <v/>
      </c>
      <c r="W33" s="7" t="n"/>
      <c r="X33" s="13">
        <f>IF(OR($A33="",$W33=""),"",IF($V33&gt;=$W33,"Por encima del objetivo","Por debajo del objetivo"))</f>
        <v/>
      </c>
      <c r="Y33" s="3" t="n"/>
    </row>
    <row r="34">
      <c r="A34" s="2" t="n"/>
      <c r="B34" s="3" t="n"/>
      <c r="C34" s="2" t="n"/>
      <c r="D34" s="3" t="n"/>
      <c r="E34" s="2" t="n"/>
      <c r="F34" s="2" t="n"/>
      <c r="G34" s="4" t="n"/>
      <c r="H34" s="2" t="n"/>
      <c r="I34" s="5" t="n"/>
      <c r="J34" s="6" t="n"/>
      <c r="K34" s="6" t="n"/>
      <c r="L34" s="7" t="n"/>
      <c r="M34" s="8">
        <f>IF($A34="","",$K34*12*$L34)</f>
        <v/>
      </c>
      <c r="N34" s="6" t="n"/>
      <c r="O34" s="6" t="n"/>
      <c r="P34" s="6" t="n"/>
      <c r="Q34" s="6" t="n"/>
      <c r="R34" s="7" t="n"/>
      <c r="S34" s="6" t="n"/>
      <c r="T34" s="8">
        <f>IF($A34="","",SUM($N34:$Q34,$S34)+$M34*$R34)</f>
        <v/>
      </c>
      <c r="U34" s="8">
        <f>IF($A34="","",$M34-$T34)</f>
        <v/>
      </c>
      <c r="V34" s="9">
        <f>IF($A34="","",IF($J34=0,0,$U34/$J34))</f>
        <v/>
      </c>
      <c r="W34" s="7" t="n"/>
      <c r="X34" s="10">
        <f>IF(OR($A34="",$W34=""),"",IF($V34&gt;=$W34,"Por encima del objetivo","Por debajo del objetivo"))</f>
        <v/>
      </c>
      <c r="Y34" s="3" t="n"/>
    </row>
    <row r="35">
      <c r="A35" s="2" t="n"/>
      <c r="B35" s="3" t="n"/>
      <c r="C35" s="2" t="n"/>
      <c r="D35" s="3" t="n"/>
      <c r="E35" s="2" t="n"/>
      <c r="F35" s="2" t="n"/>
      <c r="G35" s="4" t="n"/>
      <c r="H35" s="2" t="n"/>
      <c r="I35" s="5" t="n"/>
      <c r="J35" s="6" t="n"/>
      <c r="K35" s="6" t="n"/>
      <c r="L35" s="7" t="n"/>
      <c r="M35" s="11">
        <f>IF($A35="","",$K35*12*$L35)</f>
        <v/>
      </c>
      <c r="N35" s="6" t="n"/>
      <c r="O35" s="6" t="n"/>
      <c r="P35" s="6" t="n"/>
      <c r="Q35" s="6" t="n"/>
      <c r="R35" s="7" t="n"/>
      <c r="S35" s="6" t="n"/>
      <c r="T35" s="11">
        <f>IF($A35="","",SUM($N35:$Q35,$S35)+$M35*$R35)</f>
        <v/>
      </c>
      <c r="U35" s="11">
        <f>IF($A35="","",$M35-$T35)</f>
        <v/>
      </c>
      <c r="V35" s="12">
        <f>IF($A35="","",IF($J35=0,0,$U35/$J35))</f>
        <v/>
      </c>
      <c r="W35" s="7" t="n"/>
      <c r="X35" s="13">
        <f>IF(OR($A35="",$W35=""),"",IF($V35&gt;=$W35,"Por encima del objetivo","Por debajo del objetivo"))</f>
        <v/>
      </c>
      <c r="Y35" s="3" t="n"/>
    </row>
    <row r="36">
      <c r="A36" s="2" t="n"/>
      <c r="B36" s="3" t="n"/>
      <c r="C36" s="2" t="n"/>
      <c r="D36" s="3" t="n"/>
      <c r="E36" s="2" t="n"/>
      <c r="F36" s="2" t="n"/>
      <c r="G36" s="4" t="n"/>
      <c r="H36" s="2" t="n"/>
      <c r="I36" s="5" t="n"/>
      <c r="J36" s="6" t="n"/>
      <c r="K36" s="6" t="n"/>
      <c r="L36" s="7" t="n"/>
      <c r="M36" s="8">
        <f>IF($A36="","",$K36*12*$L36)</f>
        <v/>
      </c>
      <c r="N36" s="6" t="n"/>
      <c r="O36" s="6" t="n"/>
      <c r="P36" s="6" t="n"/>
      <c r="Q36" s="6" t="n"/>
      <c r="R36" s="7" t="n"/>
      <c r="S36" s="6" t="n"/>
      <c r="T36" s="8">
        <f>IF($A36="","",SUM($N36:$Q36,$S36)+$M36*$R36)</f>
        <v/>
      </c>
      <c r="U36" s="8">
        <f>IF($A36="","",$M36-$T36)</f>
        <v/>
      </c>
      <c r="V36" s="9">
        <f>IF($A36="","",IF($J36=0,0,$U36/$J36))</f>
        <v/>
      </c>
      <c r="W36" s="7" t="n"/>
      <c r="X36" s="10">
        <f>IF(OR($A36="",$W36=""),"",IF($V36&gt;=$W36,"Por encima del objetivo","Por debajo del objetivo"))</f>
        <v/>
      </c>
      <c r="Y36" s="3" t="n"/>
    </row>
    <row r="37">
      <c r="A37" s="2" t="n"/>
      <c r="B37" s="3" t="n"/>
      <c r="C37" s="2" t="n"/>
      <c r="D37" s="3" t="n"/>
      <c r="E37" s="2" t="n"/>
      <c r="F37" s="2" t="n"/>
      <c r="G37" s="4" t="n"/>
      <c r="H37" s="2" t="n"/>
      <c r="I37" s="5" t="n"/>
      <c r="J37" s="6" t="n"/>
      <c r="K37" s="6" t="n"/>
      <c r="L37" s="7" t="n"/>
      <c r="M37" s="11">
        <f>IF($A37="","",$K37*12*$L37)</f>
        <v/>
      </c>
      <c r="N37" s="6" t="n"/>
      <c r="O37" s="6" t="n"/>
      <c r="P37" s="6" t="n"/>
      <c r="Q37" s="6" t="n"/>
      <c r="R37" s="7" t="n"/>
      <c r="S37" s="6" t="n"/>
      <c r="T37" s="11">
        <f>IF($A37="","",SUM($N37:$Q37,$S37)+$M37*$R37)</f>
        <v/>
      </c>
      <c r="U37" s="11">
        <f>IF($A37="","",$M37-$T37)</f>
        <v/>
      </c>
      <c r="V37" s="12">
        <f>IF($A37="","",IF($J37=0,0,$U37/$J37))</f>
        <v/>
      </c>
      <c r="W37" s="7" t="n"/>
      <c r="X37" s="13">
        <f>IF(OR($A37="",$W37=""),"",IF($V37&gt;=$W37,"Por encima del objetivo","Por debajo del objetivo"))</f>
        <v/>
      </c>
      <c r="Y37" s="3" t="n"/>
    </row>
    <row r="38">
      <c r="A38" s="2" t="n"/>
      <c r="B38" s="3" t="n"/>
      <c r="C38" s="2" t="n"/>
      <c r="D38" s="3" t="n"/>
      <c r="E38" s="2" t="n"/>
      <c r="F38" s="2" t="n"/>
      <c r="G38" s="4" t="n"/>
      <c r="H38" s="2" t="n"/>
      <c r="I38" s="5" t="n"/>
      <c r="J38" s="6" t="n"/>
      <c r="K38" s="6" t="n"/>
      <c r="L38" s="7" t="n"/>
      <c r="M38" s="8">
        <f>IF($A38="","",$K38*12*$L38)</f>
        <v/>
      </c>
      <c r="N38" s="6" t="n"/>
      <c r="O38" s="6" t="n"/>
      <c r="P38" s="6" t="n"/>
      <c r="Q38" s="6" t="n"/>
      <c r="R38" s="7" t="n"/>
      <c r="S38" s="6" t="n"/>
      <c r="T38" s="8">
        <f>IF($A38="","",SUM($N38:$Q38,$S38)+$M38*$R38)</f>
        <v/>
      </c>
      <c r="U38" s="8">
        <f>IF($A38="","",$M38-$T38)</f>
        <v/>
      </c>
      <c r="V38" s="9">
        <f>IF($A38="","",IF($J38=0,0,$U38/$J38))</f>
        <v/>
      </c>
      <c r="W38" s="7" t="n"/>
      <c r="X38" s="10">
        <f>IF(OR($A38="",$W38=""),"",IF($V38&gt;=$W38,"Por encima del objetivo","Por debajo del objetivo"))</f>
        <v/>
      </c>
      <c r="Y38" s="3" t="n"/>
    </row>
    <row r="39">
      <c r="A39" s="2" t="n"/>
      <c r="B39" s="3" t="n"/>
      <c r="C39" s="2" t="n"/>
      <c r="D39" s="3" t="n"/>
      <c r="E39" s="2" t="n"/>
      <c r="F39" s="2" t="n"/>
      <c r="G39" s="4" t="n"/>
      <c r="H39" s="2" t="n"/>
      <c r="I39" s="5" t="n"/>
      <c r="J39" s="6" t="n"/>
      <c r="K39" s="6" t="n"/>
      <c r="L39" s="7" t="n"/>
      <c r="M39" s="11">
        <f>IF($A39="","",$K39*12*$L39)</f>
        <v/>
      </c>
      <c r="N39" s="6" t="n"/>
      <c r="O39" s="6" t="n"/>
      <c r="P39" s="6" t="n"/>
      <c r="Q39" s="6" t="n"/>
      <c r="R39" s="7" t="n"/>
      <c r="S39" s="6" t="n"/>
      <c r="T39" s="11">
        <f>IF($A39="","",SUM($N39:$Q39,$S39)+$M39*$R39)</f>
        <v/>
      </c>
      <c r="U39" s="11">
        <f>IF($A39="","",$M39-$T39)</f>
        <v/>
      </c>
      <c r="V39" s="12">
        <f>IF($A39="","",IF($J39=0,0,$U39/$J39))</f>
        <v/>
      </c>
      <c r="W39" s="7" t="n"/>
      <c r="X39" s="13">
        <f>IF(OR($A39="",$W39=""),"",IF($V39&gt;=$W39,"Por encima del objetivo","Por debajo del objetivo"))</f>
        <v/>
      </c>
      <c r="Y39" s="3" t="n"/>
    </row>
    <row r="40">
      <c r="A40" s="2" t="n"/>
      <c r="B40" s="3" t="n"/>
      <c r="C40" s="2" t="n"/>
      <c r="D40" s="3" t="n"/>
      <c r="E40" s="2" t="n"/>
      <c r="F40" s="2" t="n"/>
      <c r="G40" s="4" t="n"/>
      <c r="H40" s="2" t="n"/>
      <c r="I40" s="5" t="n"/>
      <c r="J40" s="6" t="n"/>
      <c r="K40" s="6" t="n"/>
      <c r="L40" s="7" t="n"/>
      <c r="M40" s="8">
        <f>IF($A40="","",$K40*12*$L40)</f>
        <v/>
      </c>
      <c r="N40" s="6" t="n"/>
      <c r="O40" s="6" t="n"/>
      <c r="P40" s="6" t="n"/>
      <c r="Q40" s="6" t="n"/>
      <c r="R40" s="7" t="n"/>
      <c r="S40" s="6" t="n"/>
      <c r="T40" s="8">
        <f>IF($A40="","",SUM($N40:$Q40,$S40)+$M40*$R40)</f>
        <v/>
      </c>
      <c r="U40" s="8">
        <f>IF($A40="","",$M40-$T40)</f>
        <v/>
      </c>
      <c r="V40" s="9">
        <f>IF($A40="","",IF($J40=0,0,$U40/$J40))</f>
        <v/>
      </c>
      <c r="W40" s="7" t="n"/>
      <c r="X40" s="10">
        <f>IF(OR($A40="",$W40=""),"",IF($V40&gt;=$W40,"Por encima del objetivo","Por debajo del objetivo"))</f>
        <v/>
      </c>
      <c r="Y40" s="3" t="n"/>
    </row>
    <row r="41">
      <c r="A41" s="2" t="n"/>
      <c r="B41" s="3" t="n"/>
      <c r="C41" s="2" t="n"/>
      <c r="D41" s="3" t="n"/>
      <c r="E41" s="2" t="n"/>
      <c r="F41" s="2" t="n"/>
      <c r="G41" s="4" t="n"/>
      <c r="H41" s="2" t="n"/>
      <c r="I41" s="5" t="n"/>
      <c r="J41" s="6" t="n"/>
      <c r="K41" s="6" t="n"/>
      <c r="L41" s="7" t="n"/>
      <c r="M41" s="11">
        <f>IF($A41="","",$K41*12*$L41)</f>
        <v/>
      </c>
      <c r="N41" s="6" t="n"/>
      <c r="O41" s="6" t="n"/>
      <c r="P41" s="6" t="n"/>
      <c r="Q41" s="6" t="n"/>
      <c r="R41" s="7" t="n"/>
      <c r="S41" s="6" t="n"/>
      <c r="T41" s="11">
        <f>IF($A41="","",SUM($N41:$Q41,$S41)+$M41*$R41)</f>
        <v/>
      </c>
      <c r="U41" s="11">
        <f>IF($A41="","",$M41-$T41)</f>
        <v/>
      </c>
      <c r="V41" s="12">
        <f>IF($A41="","",IF($J41=0,0,$U41/$J41))</f>
        <v/>
      </c>
      <c r="W41" s="7" t="n"/>
      <c r="X41" s="13">
        <f>IF(OR($A41="",$W41=""),"",IF($V41&gt;=$W41,"Por encima del objetivo","Por debajo del objetivo"))</f>
        <v/>
      </c>
      <c r="Y41" s="3" t="n"/>
    </row>
    <row r="42">
      <c r="A42" s="2" t="n"/>
      <c r="B42" s="3" t="n"/>
      <c r="C42" s="2" t="n"/>
      <c r="D42" s="3" t="n"/>
      <c r="E42" s="2" t="n"/>
      <c r="F42" s="2" t="n"/>
      <c r="G42" s="4" t="n"/>
      <c r="H42" s="2" t="n"/>
      <c r="I42" s="5" t="n"/>
      <c r="J42" s="6" t="n"/>
      <c r="K42" s="6" t="n"/>
      <c r="L42" s="7" t="n"/>
      <c r="M42" s="8">
        <f>IF($A42="","",$K42*12*$L42)</f>
        <v/>
      </c>
      <c r="N42" s="6" t="n"/>
      <c r="O42" s="6" t="n"/>
      <c r="P42" s="6" t="n"/>
      <c r="Q42" s="6" t="n"/>
      <c r="R42" s="7" t="n"/>
      <c r="S42" s="6" t="n"/>
      <c r="T42" s="8">
        <f>IF($A42="","",SUM($N42:$Q42,$S42)+$M42*$R42)</f>
        <v/>
      </c>
      <c r="U42" s="8">
        <f>IF($A42="","",$M42-$T42)</f>
        <v/>
      </c>
      <c r="V42" s="9">
        <f>IF($A42="","",IF($J42=0,0,$U42/$J42))</f>
        <v/>
      </c>
      <c r="W42" s="7" t="n"/>
      <c r="X42" s="10">
        <f>IF(OR($A42="",$W42=""),"",IF($V42&gt;=$W42,"Por encima del objetivo","Por debajo del objetivo"))</f>
        <v/>
      </c>
      <c r="Y42" s="3" t="n"/>
    </row>
    <row r="43">
      <c r="A43" s="2" t="n"/>
      <c r="B43" s="3" t="n"/>
      <c r="C43" s="2" t="n"/>
      <c r="D43" s="3" t="n"/>
      <c r="E43" s="2" t="n"/>
      <c r="F43" s="2" t="n"/>
      <c r="G43" s="4" t="n"/>
      <c r="H43" s="2" t="n"/>
      <c r="I43" s="5" t="n"/>
      <c r="J43" s="6" t="n"/>
      <c r="K43" s="6" t="n"/>
      <c r="L43" s="7" t="n"/>
      <c r="M43" s="11">
        <f>IF($A43="","",$K43*12*$L43)</f>
        <v/>
      </c>
      <c r="N43" s="6" t="n"/>
      <c r="O43" s="6" t="n"/>
      <c r="P43" s="6" t="n"/>
      <c r="Q43" s="6" t="n"/>
      <c r="R43" s="7" t="n"/>
      <c r="S43" s="6" t="n"/>
      <c r="T43" s="11">
        <f>IF($A43="","",SUM($N43:$Q43,$S43)+$M43*$R43)</f>
        <v/>
      </c>
      <c r="U43" s="11">
        <f>IF($A43="","",$M43-$T43)</f>
        <v/>
      </c>
      <c r="V43" s="12">
        <f>IF($A43="","",IF($J43=0,0,$U43/$J43))</f>
        <v/>
      </c>
      <c r="W43" s="7" t="n"/>
      <c r="X43" s="13">
        <f>IF(OR($A43="",$W43=""),"",IF($V43&gt;=$W43,"Por encima del objetivo","Por debajo del objetivo"))</f>
        <v/>
      </c>
      <c r="Y43" s="3" t="n"/>
    </row>
    <row r="44">
      <c r="A44" s="2" t="n"/>
      <c r="B44" s="3" t="n"/>
      <c r="C44" s="2" t="n"/>
      <c r="D44" s="3" t="n"/>
      <c r="E44" s="2" t="n"/>
      <c r="F44" s="2" t="n"/>
      <c r="G44" s="4" t="n"/>
      <c r="H44" s="2" t="n"/>
      <c r="I44" s="5" t="n"/>
      <c r="J44" s="6" t="n"/>
      <c r="K44" s="6" t="n"/>
      <c r="L44" s="7" t="n"/>
      <c r="M44" s="8">
        <f>IF($A44="","",$K44*12*$L44)</f>
        <v/>
      </c>
      <c r="N44" s="6" t="n"/>
      <c r="O44" s="6" t="n"/>
      <c r="P44" s="6" t="n"/>
      <c r="Q44" s="6" t="n"/>
      <c r="R44" s="7" t="n"/>
      <c r="S44" s="6" t="n"/>
      <c r="T44" s="8">
        <f>IF($A44="","",SUM($N44:$Q44,$S44)+$M44*$R44)</f>
        <v/>
      </c>
      <c r="U44" s="8">
        <f>IF($A44="","",$M44-$T44)</f>
        <v/>
      </c>
      <c r="V44" s="9">
        <f>IF($A44="","",IF($J44=0,0,$U44/$J44))</f>
        <v/>
      </c>
      <c r="W44" s="7" t="n"/>
      <c r="X44" s="10">
        <f>IF(OR($A44="",$W44=""),"",IF($V44&gt;=$W44,"Por encima del objetivo","Por debajo del objetivo"))</f>
        <v/>
      </c>
      <c r="Y44" s="3" t="n"/>
    </row>
    <row r="45">
      <c r="A45" s="2" t="n"/>
      <c r="B45" s="3" t="n"/>
      <c r="C45" s="2" t="n"/>
      <c r="D45" s="3" t="n"/>
      <c r="E45" s="2" t="n"/>
      <c r="F45" s="2" t="n"/>
      <c r="G45" s="4" t="n"/>
      <c r="H45" s="2" t="n"/>
      <c r="I45" s="5" t="n"/>
      <c r="J45" s="6" t="n"/>
      <c r="K45" s="6" t="n"/>
      <c r="L45" s="7" t="n"/>
      <c r="M45" s="11">
        <f>IF($A45="","",$K45*12*$L45)</f>
        <v/>
      </c>
      <c r="N45" s="6" t="n"/>
      <c r="O45" s="6" t="n"/>
      <c r="P45" s="6" t="n"/>
      <c r="Q45" s="6" t="n"/>
      <c r="R45" s="7" t="n"/>
      <c r="S45" s="6" t="n"/>
      <c r="T45" s="11">
        <f>IF($A45="","",SUM($N45:$Q45,$S45)+$M45*$R45)</f>
        <v/>
      </c>
      <c r="U45" s="11">
        <f>IF($A45="","",$M45-$T45)</f>
        <v/>
      </c>
      <c r="V45" s="12">
        <f>IF($A45="","",IF($J45=0,0,$U45/$J45))</f>
        <v/>
      </c>
      <c r="W45" s="7" t="n"/>
      <c r="X45" s="13">
        <f>IF(OR($A45="",$W45=""),"",IF($V45&gt;=$W45,"Por encima del objetivo","Por debajo del objetivo"))</f>
        <v/>
      </c>
      <c r="Y45" s="3" t="n"/>
    </row>
    <row r="46">
      <c r="A46" s="2" t="n"/>
      <c r="B46" s="3" t="n"/>
      <c r="C46" s="2" t="n"/>
      <c r="D46" s="3" t="n"/>
      <c r="E46" s="2" t="n"/>
      <c r="F46" s="2" t="n"/>
      <c r="G46" s="4" t="n"/>
      <c r="H46" s="2" t="n"/>
      <c r="I46" s="5" t="n"/>
      <c r="J46" s="6" t="n"/>
      <c r="K46" s="6" t="n"/>
      <c r="L46" s="7" t="n"/>
      <c r="M46" s="8">
        <f>IF($A46="","",$K46*12*$L46)</f>
        <v/>
      </c>
      <c r="N46" s="6" t="n"/>
      <c r="O46" s="6" t="n"/>
      <c r="P46" s="6" t="n"/>
      <c r="Q46" s="6" t="n"/>
      <c r="R46" s="7" t="n"/>
      <c r="S46" s="6" t="n"/>
      <c r="T46" s="8">
        <f>IF($A46="","",SUM($N46:$Q46,$S46)+$M46*$R46)</f>
        <v/>
      </c>
      <c r="U46" s="8">
        <f>IF($A46="","",$M46-$T46)</f>
        <v/>
      </c>
      <c r="V46" s="9">
        <f>IF($A46="","",IF($J46=0,0,$U46/$J46))</f>
        <v/>
      </c>
      <c r="W46" s="7" t="n"/>
      <c r="X46" s="10">
        <f>IF(OR($A46="",$W46=""),"",IF($V46&gt;=$W46,"Por encima del objetivo","Por debajo del objetivo"))</f>
        <v/>
      </c>
      <c r="Y46" s="3" t="n"/>
    </row>
    <row r="47">
      <c r="A47" s="2" t="n"/>
      <c r="B47" s="3" t="n"/>
      <c r="C47" s="2" t="n"/>
      <c r="D47" s="3" t="n"/>
      <c r="E47" s="2" t="n"/>
      <c r="F47" s="2" t="n"/>
      <c r="G47" s="4" t="n"/>
      <c r="H47" s="2" t="n"/>
      <c r="I47" s="5" t="n"/>
      <c r="J47" s="6" t="n"/>
      <c r="K47" s="6" t="n"/>
      <c r="L47" s="7" t="n"/>
      <c r="M47" s="11">
        <f>IF($A47="","",$K47*12*$L47)</f>
        <v/>
      </c>
      <c r="N47" s="6" t="n"/>
      <c r="O47" s="6" t="n"/>
      <c r="P47" s="6" t="n"/>
      <c r="Q47" s="6" t="n"/>
      <c r="R47" s="7" t="n"/>
      <c r="S47" s="6" t="n"/>
      <c r="T47" s="11">
        <f>IF($A47="","",SUM($N47:$Q47,$S47)+$M47*$R47)</f>
        <v/>
      </c>
      <c r="U47" s="11">
        <f>IF($A47="","",$M47-$T47)</f>
        <v/>
      </c>
      <c r="V47" s="12">
        <f>IF($A47="","",IF($J47=0,0,$U47/$J47))</f>
        <v/>
      </c>
      <c r="W47" s="7" t="n"/>
      <c r="X47" s="13">
        <f>IF(OR($A47="",$W47=""),"",IF($V47&gt;=$W47,"Por encima del objetivo","Por debajo del objetivo"))</f>
        <v/>
      </c>
      <c r="Y47" s="3" t="n"/>
    </row>
    <row r="48">
      <c r="A48" s="2" t="n"/>
      <c r="B48" s="3" t="n"/>
      <c r="C48" s="2" t="n"/>
      <c r="D48" s="3" t="n"/>
      <c r="E48" s="2" t="n"/>
      <c r="F48" s="2" t="n"/>
      <c r="G48" s="4" t="n"/>
      <c r="H48" s="2" t="n"/>
      <c r="I48" s="5" t="n"/>
      <c r="J48" s="6" t="n"/>
      <c r="K48" s="6" t="n"/>
      <c r="L48" s="7" t="n"/>
      <c r="M48" s="8">
        <f>IF($A48="","",$K48*12*$L48)</f>
        <v/>
      </c>
      <c r="N48" s="6" t="n"/>
      <c r="O48" s="6" t="n"/>
      <c r="P48" s="6" t="n"/>
      <c r="Q48" s="6" t="n"/>
      <c r="R48" s="7" t="n"/>
      <c r="S48" s="6" t="n"/>
      <c r="T48" s="8">
        <f>IF($A48="","",SUM($N48:$Q48,$S48)+$M48*$R48)</f>
        <v/>
      </c>
      <c r="U48" s="8">
        <f>IF($A48="","",$M48-$T48)</f>
        <v/>
      </c>
      <c r="V48" s="9">
        <f>IF($A48="","",IF($J48=0,0,$U48/$J48))</f>
        <v/>
      </c>
      <c r="W48" s="7" t="n"/>
      <c r="X48" s="10">
        <f>IF(OR($A48="",$W48=""),"",IF($V48&gt;=$W48,"Por encima del objetivo","Por debajo del objetivo"))</f>
        <v/>
      </c>
      <c r="Y48" s="3" t="n"/>
    </row>
    <row r="49">
      <c r="A49" s="2" t="n"/>
      <c r="B49" s="3" t="n"/>
      <c r="C49" s="2" t="n"/>
      <c r="D49" s="3" t="n"/>
      <c r="E49" s="2" t="n"/>
      <c r="F49" s="2" t="n"/>
      <c r="G49" s="4" t="n"/>
      <c r="H49" s="2" t="n"/>
      <c r="I49" s="5" t="n"/>
      <c r="J49" s="6" t="n"/>
      <c r="K49" s="6" t="n"/>
      <c r="L49" s="7" t="n"/>
      <c r="M49" s="11">
        <f>IF($A49="","",$K49*12*$L49)</f>
        <v/>
      </c>
      <c r="N49" s="6" t="n"/>
      <c r="O49" s="6" t="n"/>
      <c r="P49" s="6" t="n"/>
      <c r="Q49" s="6" t="n"/>
      <c r="R49" s="7" t="n"/>
      <c r="S49" s="6" t="n"/>
      <c r="T49" s="11">
        <f>IF($A49="","",SUM($N49:$Q49,$S49)+$M49*$R49)</f>
        <v/>
      </c>
      <c r="U49" s="11">
        <f>IF($A49="","",$M49-$T49)</f>
        <v/>
      </c>
      <c r="V49" s="12">
        <f>IF($A49="","",IF($J49=0,0,$U49/$J49))</f>
        <v/>
      </c>
      <c r="W49" s="7" t="n"/>
      <c r="X49" s="13">
        <f>IF(OR($A49="",$W49=""),"",IF($V49&gt;=$W49,"Por encima del objetivo","Por debajo del objetivo"))</f>
        <v/>
      </c>
      <c r="Y49" s="3" t="n"/>
    </row>
    <row r="50">
      <c r="A50" s="2" t="n"/>
      <c r="B50" s="3" t="n"/>
      <c r="C50" s="2" t="n"/>
      <c r="D50" s="3" t="n"/>
      <c r="E50" s="2" t="n"/>
      <c r="F50" s="2" t="n"/>
      <c r="G50" s="4" t="n"/>
      <c r="H50" s="2" t="n"/>
      <c r="I50" s="5" t="n"/>
      <c r="J50" s="6" t="n"/>
      <c r="K50" s="6" t="n"/>
      <c r="L50" s="7" t="n"/>
      <c r="M50" s="8">
        <f>IF($A50="","",$K50*12*$L50)</f>
        <v/>
      </c>
      <c r="N50" s="6" t="n"/>
      <c r="O50" s="6" t="n"/>
      <c r="P50" s="6" t="n"/>
      <c r="Q50" s="6" t="n"/>
      <c r="R50" s="7" t="n"/>
      <c r="S50" s="6" t="n"/>
      <c r="T50" s="8">
        <f>IF($A50="","",SUM($N50:$Q50,$S50)+$M50*$R50)</f>
        <v/>
      </c>
      <c r="U50" s="8">
        <f>IF($A50="","",$M50-$T50)</f>
        <v/>
      </c>
      <c r="V50" s="9">
        <f>IF($A50="","",IF($J50=0,0,$U50/$J50))</f>
        <v/>
      </c>
      <c r="W50" s="7" t="n"/>
      <c r="X50" s="10">
        <f>IF(OR($A50="",$W50=""),"",IF($V50&gt;=$W50,"Por encima del objetivo","Por debajo del objetivo"))</f>
        <v/>
      </c>
      <c r="Y50" s="3" t="n"/>
    </row>
    <row r="51">
      <c r="A51" s="2" t="n"/>
      <c r="B51" s="3" t="n"/>
      <c r="C51" s="2" t="n"/>
      <c r="D51" s="3" t="n"/>
      <c r="E51" s="2" t="n"/>
      <c r="F51" s="2" t="n"/>
      <c r="G51" s="4" t="n"/>
      <c r="H51" s="2" t="n"/>
      <c r="I51" s="5" t="n"/>
      <c r="J51" s="6" t="n"/>
      <c r="K51" s="6" t="n"/>
      <c r="L51" s="7" t="n"/>
      <c r="M51" s="11">
        <f>IF($A51="","",$K51*12*$L51)</f>
        <v/>
      </c>
      <c r="N51" s="6" t="n"/>
      <c r="O51" s="6" t="n"/>
      <c r="P51" s="6" t="n"/>
      <c r="Q51" s="6" t="n"/>
      <c r="R51" s="7" t="n"/>
      <c r="S51" s="6" t="n"/>
      <c r="T51" s="11">
        <f>IF($A51="","",SUM($N51:$Q51,$S51)+$M51*$R51)</f>
        <v/>
      </c>
      <c r="U51" s="11">
        <f>IF($A51="","",$M51-$T51)</f>
        <v/>
      </c>
      <c r="V51" s="12">
        <f>IF($A51="","",IF($J51=0,0,$U51/$J51))</f>
        <v/>
      </c>
      <c r="W51" s="7" t="n"/>
      <c r="X51" s="13">
        <f>IF(OR($A51="",$W51=""),"",IF($V51&gt;=$W51,"Por encima del objetivo","Por debajo del objetivo"))</f>
        <v/>
      </c>
      <c r="Y51" s="3" t="n"/>
    </row>
    <row r="52">
      <c r="A52" s="2" t="n"/>
      <c r="B52" s="3" t="n"/>
      <c r="C52" s="2" t="n"/>
      <c r="D52" s="3" t="n"/>
      <c r="E52" s="2" t="n"/>
      <c r="F52" s="2" t="n"/>
      <c r="G52" s="4" t="n"/>
      <c r="H52" s="2" t="n"/>
      <c r="I52" s="5" t="n"/>
      <c r="J52" s="6" t="n"/>
      <c r="K52" s="6" t="n"/>
      <c r="L52" s="7" t="n"/>
      <c r="M52" s="8">
        <f>IF($A52="","",$K52*12*$L52)</f>
        <v/>
      </c>
      <c r="N52" s="6" t="n"/>
      <c r="O52" s="6" t="n"/>
      <c r="P52" s="6" t="n"/>
      <c r="Q52" s="6" t="n"/>
      <c r="R52" s="7" t="n"/>
      <c r="S52" s="6" t="n"/>
      <c r="T52" s="8">
        <f>IF($A52="","",SUM($N52:$Q52,$S52)+$M52*$R52)</f>
        <v/>
      </c>
      <c r="U52" s="8">
        <f>IF($A52="","",$M52-$T52)</f>
        <v/>
      </c>
      <c r="V52" s="9">
        <f>IF($A52="","",IF($J52=0,0,$U52/$J52))</f>
        <v/>
      </c>
      <c r="W52" s="7" t="n"/>
      <c r="X52" s="10">
        <f>IF(OR($A52="",$W52=""),"",IF($V52&gt;=$W52,"Por encima del objetivo","Por debajo del objetivo"))</f>
        <v/>
      </c>
      <c r="Y52" s="3" t="n"/>
    </row>
    <row r="53">
      <c r="A53" s="2" t="n"/>
      <c r="B53" s="3" t="n"/>
      <c r="C53" s="2" t="n"/>
      <c r="D53" s="3" t="n"/>
      <c r="E53" s="2" t="n"/>
      <c r="F53" s="2" t="n"/>
      <c r="G53" s="4" t="n"/>
      <c r="H53" s="2" t="n"/>
      <c r="I53" s="5" t="n"/>
      <c r="J53" s="6" t="n"/>
      <c r="K53" s="6" t="n"/>
      <c r="L53" s="7" t="n"/>
      <c r="M53" s="11">
        <f>IF($A53="","",$K53*12*$L53)</f>
        <v/>
      </c>
      <c r="N53" s="6" t="n"/>
      <c r="O53" s="6" t="n"/>
      <c r="P53" s="6" t="n"/>
      <c r="Q53" s="6" t="n"/>
      <c r="R53" s="7" t="n"/>
      <c r="S53" s="6" t="n"/>
      <c r="T53" s="11">
        <f>IF($A53="","",SUM($N53:$Q53,$S53)+$M53*$R53)</f>
        <v/>
      </c>
      <c r="U53" s="11">
        <f>IF($A53="","",$M53-$T53)</f>
        <v/>
      </c>
      <c r="V53" s="12">
        <f>IF($A53="","",IF($J53=0,0,$U53/$J53))</f>
        <v/>
      </c>
      <c r="W53" s="7" t="n"/>
      <c r="X53" s="13">
        <f>IF(OR($A53="",$W53=""),"",IF($V53&gt;=$W53,"Por encima del objetivo","Por debajo del objetivo"))</f>
        <v/>
      </c>
      <c r="Y53" s="3" t="n"/>
    </row>
    <row r="54">
      <c r="A54" s="2" t="n"/>
      <c r="B54" s="3" t="n"/>
      <c r="C54" s="2" t="n"/>
      <c r="D54" s="3" t="n"/>
      <c r="E54" s="2" t="n"/>
      <c r="F54" s="2" t="n"/>
      <c r="G54" s="4" t="n"/>
      <c r="H54" s="2" t="n"/>
      <c r="I54" s="5" t="n"/>
      <c r="J54" s="6" t="n"/>
      <c r="K54" s="6" t="n"/>
      <c r="L54" s="7" t="n"/>
      <c r="M54" s="8">
        <f>IF($A54="","",$K54*12*$L54)</f>
        <v/>
      </c>
      <c r="N54" s="6" t="n"/>
      <c r="O54" s="6" t="n"/>
      <c r="P54" s="6" t="n"/>
      <c r="Q54" s="6" t="n"/>
      <c r="R54" s="7" t="n"/>
      <c r="S54" s="6" t="n"/>
      <c r="T54" s="8">
        <f>IF($A54="","",SUM($N54:$Q54,$S54)+$M54*$R54)</f>
        <v/>
      </c>
      <c r="U54" s="8">
        <f>IF($A54="","",$M54-$T54)</f>
        <v/>
      </c>
      <c r="V54" s="9">
        <f>IF($A54="","",IF($J54=0,0,$U54/$J54))</f>
        <v/>
      </c>
      <c r="W54" s="7" t="n"/>
      <c r="X54" s="10">
        <f>IF(OR($A54="",$W54=""),"",IF($V54&gt;=$W54,"Por encima del objetivo","Por debajo del objetivo"))</f>
        <v/>
      </c>
      <c r="Y54" s="3" t="n"/>
    </row>
    <row r="55">
      <c r="A55" s="2" t="n"/>
      <c r="B55" s="3" t="n"/>
      <c r="C55" s="2" t="n"/>
      <c r="D55" s="3" t="n"/>
      <c r="E55" s="2" t="n"/>
      <c r="F55" s="2" t="n"/>
      <c r="G55" s="4" t="n"/>
      <c r="H55" s="2" t="n"/>
      <c r="I55" s="5" t="n"/>
      <c r="J55" s="6" t="n"/>
      <c r="K55" s="6" t="n"/>
      <c r="L55" s="7" t="n"/>
      <c r="M55" s="11">
        <f>IF($A55="","",$K55*12*$L55)</f>
        <v/>
      </c>
      <c r="N55" s="6" t="n"/>
      <c r="O55" s="6" t="n"/>
      <c r="P55" s="6" t="n"/>
      <c r="Q55" s="6" t="n"/>
      <c r="R55" s="7" t="n"/>
      <c r="S55" s="6" t="n"/>
      <c r="T55" s="11">
        <f>IF($A55="","",SUM($N55:$Q55,$S55)+$M55*$R55)</f>
        <v/>
      </c>
      <c r="U55" s="11">
        <f>IF($A55="","",$M55-$T55)</f>
        <v/>
      </c>
      <c r="V55" s="12">
        <f>IF($A55="","",IF($J55=0,0,$U55/$J55))</f>
        <v/>
      </c>
      <c r="W55" s="7" t="n"/>
      <c r="X55" s="13">
        <f>IF(OR($A55="",$W55=""),"",IF($V55&gt;=$W55,"Por encima del objetivo","Por debajo del objetivo"))</f>
        <v/>
      </c>
      <c r="Y55" s="3" t="n"/>
    </row>
    <row r="56">
      <c r="A56" s="2" t="n"/>
      <c r="B56" s="3" t="n"/>
      <c r="C56" s="2" t="n"/>
      <c r="D56" s="3" t="n"/>
      <c r="E56" s="2" t="n"/>
      <c r="F56" s="2" t="n"/>
      <c r="G56" s="4" t="n"/>
      <c r="H56" s="2" t="n"/>
      <c r="I56" s="5" t="n"/>
      <c r="J56" s="6" t="n"/>
      <c r="K56" s="6" t="n"/>
      <c r="L56" s="7" t="n"/>
      <c r="M56" s="8">
        <f>IF($A56="","",$K56*12*$L56)</f>
        <v/>
      </c>
      <c r="N56" s="6" t="n"/>
      <c r="O56" s="6" t="n"/>
      <c r="P56" s="6" t="n"/>
      <c r="Q56" s="6" t="n"/>
      <c r="R56" s="7" t="n"/>
      <c r="S56" s="6" t="n"/>
      <c r="T56" s="8">
        <f>IF($A56="","",SUM($N56:$Q56,$S56)+$M56*$R56)</f>
        <v/>
      </c>
      <c r="U56" s="8">
        <f>IF($A56="","",$M56-$T56)</f>
        <v/>
      </c>
      <c r="V56" s="9">
        <f>IF($A56="","",IF($J56=0,0,$U56/$J56))</f>
        <v/>
      </c>
      <c r="W56" s="7" t="n"/>
      <c r="X56" s="10">
        <f>IF(OR($A56="",$W56=""),"",IF($V56&gt;=$W56,"Por encima del objetivo","Por debajo del objetivo"))</f>
        <v/>
      </c>
      <c r="Y56" s="3" t="n"/>
    </row>
    <row r="57">
      <c r="A57" s="2" t="n"/>
      <c r="B57" s="3" t="n"/>
      <c r="C57" s="2" t="n"/>
      <c r="D57" s="3" t="n"/>
      <c r="E57" s="2" t="n"/>
      <c r="F57" s="2" t="n"/>
      <c r="G57" s="4" t="n"/>
      <c r="H57" s="2" t="n"/>
      <c r="I57" s="5" t="n"/>
      <c r="J57" s="6" t="n"/>
      <c r="K57" s="6" t="n"/>
      <c r="L57" s="7" t="n"/>
      <c r="M57" s="11">
        <f>IF($A57="","",$K57*12*$L57)</f>
        <v/>
      </c>
      <c r="N57" s="6" t="n"/>
      <c r="O57" s="6" t="n"/>
      <c r="P57" s="6" t="n"/>
      <c r="Q57" s="6" t="n"/>
      <c r="R57" s="7" t="n"/>
      <c r="S57" s="6" t="n"/>
      <c r="T57" s="11">
        <f>IF($A57="","",SUM($N57:$Q57,$S57)+$M57*$R57)</f>
        <v/>
      </c>
      <c r="U57" s="11">
        <f>IF($A57="","",$M57-$T57)</f>
        <v/>
      </c>
      <c r="V57" s="12">
        <f>IF($A57="","",IF($J57=0,0,$U57/$J57))</f>
        <v/>
      </c>
      <c r="W57" s="7" t="n"/>
      <c r="X57" s="13">
        <f>IF(OR($A57="",$W57=""),"",IF($V57&gt;=$W57,"Por encima del objetivo","Por debajo del objetivo"))</f>
        <v/>
      </c>
      <c r="Y57" s="3" t="n"/>
    </row>
    <row r="58">
      <c r="A58" s="2" t="n"/>
      <c r="B58" s="3" t="n"/>
      <c r="C58" s="2" t="n"/>
      <c r="D58" s="3" t="n"/>
      <c r="E58" s="2" t="n"/>
      <c r="F58" s="2" t="n"/>
      <c r="G58" s="4" t="n"/>
      <c r="H58" s="2" t="n"/>
      <c r="I58" s="5" t="n"/>
      <c r="J58" s="6" t="n"/>
      <c r="K58" s="6" t="n"/>
      <c r="L58" s="7" t="n"/>
      <c r="M58" s="8">
        <f>IF($A58="","",$K58*12*$L58)</f>
        <v/>
      </c>
      <c r="N58" s="6" t="n"/>
      <c r="O58" s="6" t="n"/>
      <c r="P58" s="6" t="n"/>
      <c r="Q58" s="6" t="n"/>
      <c r="R58" s="7" t="n"/>
      <c r="S58" s="6" t="n"/>
      <c r="T58" s="8">
        <f>IF($A58="","",SUM($N58:$Q58,$S58)+$M58*$R58)</f>
        <v/>
      </c>
      <c r="U58" s="8">
        <f>IF($A58="","",$M58-$T58)</f>
        <v/>
      </c>
      <c r="V58" s="9">
        <f>IF($A58="","",IF($J58=0,0,$U58/$J58))</f>
        <v/>
      </c>
      <c r="W58" s="7" t="n"/>
      <c r="X58" s="10">
        <f>IF(OR($A58="",$W58=""),"",IF($V58&gt;=$W58,"Por encima del objetivo","Por debajo del objetivo"))</f>
        <v/>
      </c>
      <c r="Y58" s="3" t="n"/>
    </row>
    <row r="59">
      <c r="A59" s="2" t="n"/>
      <c r="B59" s="3" t="n"/>
      <c r="C59" s="2" t="n"/>
      <c r="D59" s="3" t="n"/>
      <c r="E59" s="2" t="n"/>
      <c r="F59" s="2" t="n"/>
      <c r="G59" s="4" t="n"/>
      <c r="H59" s="2" t="n"/>
      <c r="I59" s="5" t="n"/>
      <c r="J59" s="6" t="n"/>
      <c r="K59" s="6" t="n"/>
      <c r="L59" s="7" t="n"/>
      <c r="M59" s="11">
        <f>IF($A59="","",$K59*12*$L59)</f>
        <v/>
      </c>
      <c r="N59" s="6" t="n"/>
      <c r="O59" s="6" t="n"/>
      <c r="P59" s="6" t="n"/>
      <c r="Q59" s="6" t="n"/>
      <c r="R59" s="7" t="n"/>
      <c r="S59" s="6" t="n"/>
      <c r="T59" s="11">
        <f>IF($A59="","",SUM($N59:$Q59,$S59)+$M59*$R59)</f>
        <v/>
      </c>
      <c r="U59" s="11">
        <f>IF($A59="","",$M59-$T59)</f>
        <v/>
      </c>
      <c r="V59" s="12">
        <f>IF($A59="","",IF($J59=0,0,$U59/$J59))</f>
        <v/>
      </c>
      <c r="W59" s="7" t="n"/>
      <c r="X59" s="13">
        <f>IF(OR($A59="",$W59=""),"",IF($V59&gt;=$W59,"Por encima del objetivo","Por debajo del objetivo"))</f>
        <v/>
      </c>
      <c r="Y59" s="3" t="n"/>
    </row>
    <row r="60">
      <c r="A60" s="2" t="n"/>
      <c r="B60" s="3" t="n"/>
      <c r="C60" s="2" t="n"/>
      <c r="D60" s="3" t="n"/>
      <c r="E60" s="2" t="n"/>
      <c r="F60" s="2" t="n"/>
      <c r="G60" s="4" t="n"/>
      <c r="H60" s="2" t="n"/>
      <c r="I60" s="5" t="n"/>
      <c r="J60" s="6" t="n"/>
      <c r="K60" s="6" t="n"/>
      <c r="L60" s="7" t="n"/>
      <c r="M60" s="8">
        <f>IF($A60="","",$K60*12*$L60)</f>
        <v/>
      </c>
      <c r="N60" s="6" t="n"/>
      <c r="O60" s="6" t="n"/>
      <c r="P60" s="6" t="n"/>
      <c r="Q60" s="6" t="n"/>
      <c r="R60" s="7" t="n"/>
      <c r="S60" s="6" t="n"/>
      <c r="T60" s="8">
        <f>IF($A60="","",SUM($N60:$Q60,$S60)+$M60*$R60)</f>
        <v/>
      </c>
      <c r="U60" s="8">
        <f>IF($A60="","",$M60-$T60)</f>
        <v/>
      </c>
      <c r="V60" s="9">
        <f>IF($A60="","",IF($J60=0,0,$U60/$J60))</f>
        <v/>
      </c>
      <c r="W60" s="7" t="n"/>
      <c r="X60" s="10">
        <f>IF(OR($A60="",$W60=""),"",IF($V60&gt;=$W60,"Por encima del objetivo","Por debajo del objetivo"))</f>
        <v/>
      </c>
      <c r="Y60" s="3" t="n"/>
    </row>
    <row r="61">
      <c r="A61" s="2" t="n"/>
      <c r="B61" s="3" t="n"/>
      <c r="C61" s="2" t="n"/>
      <c r="D61" s="3" t="n"/>
      <c r="E61" s="2" t="n"/>
      <c r="F61" s="2" t="n"/>
      <c r="G61" s="4" t="n"/>
      <c r="H61" s="2" t="n"/>
      <c r="I61" s="5" t="n"/>
      <c r="J61" s="6" t="n"/>
      <c r="K61" s="6" t="n"/>
      <c r="L61" s="7" t="n"/>
      <c r="M61" s="11">
        <f>IF($A61="","",$K61*12*$L61)</f>
        <v/>
      </c>
      <c r="N61" s="6" t="n"/>
      <c r="O61" s="6" t="n"/>
      <c r="P61" s="6" t="n"/>
      <c r="Q61" s="6" t="n"/>
      <c r="R61" s="7" t="n"/>
      <c r="S61" s="6" t="n"/>
      <c r="T61" s="11">
        <f>IF($A61="","",SUM($N61:$Q61,$S61)+$M61*$R61)</f>
        <v/>
      </c>
      <c r="U61" s="11">
        <f>IF($A61="","",$M61-$T61)</f>
        <v/>
      </c>
      <c r="V61" s="12">
        <f>IF($A61="","",IF($J61=0,0,$U61/$J61))</f>
        <v/>
      </c>
      <c r="W61" s="7" t="n"/>
      <c r="X61" s="13">
        <f>IF(OR($A61="",$W61=""),"",IF($V61&gt;=$W61,"Por encima del objetivo","Por debajo del objetivo"))</f>
        <v/>
      </c>
      <c r="Y61" s="3" t="n"/>
    </row>
    <row r="62">
      <c r="A62" s="2" t="n"/>
      <c r="B62" s="3" t="n"/>
      <c r="C62" s="2" t="n"/>
      <c r="D62" s="3" t="n"/>
      <c r="E62" s="2" t="n"/>
      <c r="F62" s="2" t="n"/>
      <c r="G62" s="4" t="n"/>
      <c r="H62" s="2" t="n"/>
      <c r="I62" s="5" t="n"/>
      <c r="J62" s="6" t="n"/>
      <c r="K62" s="6" t="n"/>
      <c r="L62" s="7" t="n"/>
      <c r="M62" s="8">
        <f>IF($A62="","",$K62*12*$L62)</f>
        <v/>
      </c>
      <c r="N62" s="6" t="n"/>
      <c r="O62" s="6" t="n"/>
      <c r="P62" s="6" t="n"/>
      <c r="Q62" s="6" t="n"/>
      <c r="R62" s="7" t="n"/>
      <c r="S62" s="6" t="n"/>
      <c r="T62" s="8">
        <f>IF($A62="","",SUM($N62:$Q62,$S62)+$M62*$R62)</f>
        <v/>
      </c>
      <c r="U62" s="8">
        <f>IF($A62="","",$M62-$T62)</f>
        <v/>
      </c>
      <c r="V62" s="9">
        <f>IF($A62="","",IF($J62=0,0,$U62/$J62))</f>
        <v/>
      </c>
      <c r="W62" s="7" t="n"/>
      <c r="X62" s="10">
        <f>IF(OR($A62="",$W62=""),"",IF($V62&gt;=$W62,"Por encima del objetivo","Por debajo del objetivo"))</f>
        <v/>
      </c>
      <c r="Y62" s="3" t="n"/>
    </row>
    <row r="63">
      <c r="A63" s="2" t="n"/>
      <c r="B63" s="3" t="n"/>
      <c r="C63" s="2" t="n"/>
      <c r="D63" s="3" t="n"/>
      <c r="E63" s="2" t="n"/>
      <c r="F63" s="2" t="n"/>
      <c r="G63" s="4" t="n"/>
      <c r="H63" s="2" t="n"/>
      <c r="I63" s="5" t="n"/>
      <c r="J63" s="6" t="n"/>
      <c r="K63" s="6" t="n"/>
      <c r="L63" s="7" t="n"/>
      <c r="M63" s="11">
        <f>IF($A63="","",$K63*12*$L63)</f>
        <v/>
      </c>
      <c r="N63" s="6" t="n"/>
      <c r="O63" s="6" t="n"/>
      <c r="P63" s="6" t="n"/>
      <c r="Q63" s="6" t="n"/>
      <c r="R63" s="7" t="n"/>
      <c r="S63" s="6" t="n"/>
      <c r="T63" s="11">
        <f>IF($A63="","",SUM($N63:$Q63,$S63)+$M63*$R63)</f>
        <v/>
      </c>
      <c r="U63" s="11">
        <f>IF($A63="","",$M63-$T63)</f>
        <v/>
      </c>
      <c r="V63" s="12">
        <f>IF($A63="","",IF($J63=0,0,$U63/$J63))</f>
        <v/>
      </c>
      <c r="W63" s="7" t="n"/>
      <c r="X63" s="13">
        <f>IF(OR($A63="",$W63=""),"",IF($V63&gt;=$W63,"Por encima del objetivo","Por debajo del objetivo"))</f>
        <v/>
      </c>
      <c r="Y63" s="3" t="n"/>
    </row>
    <row r="64">
      <c r="A64" s="2" t="n"/>
      <c r="B64" s="3" t="n"/>
      <c r="C64" s="2" t="n"/>
      <c r="D64" s="3" t="n"/>
      <c r="E64" s="2" t="n"/>
      <c r="F64" s="2" t="n"/>
      <c r="G64" s="4" t="n"/>
      <c r="H64" s="2" t="n"/>
      <c r="I64" s="5" t="n"/>
      <c r="J64" s="6" t="n"/>
      <c r="K64" s="6" t="n"/>
      <c r="L64" s="7" t="n"/>
      <c r="M64" s="8">
        <f>IF($A64="","",$K64*12*$L64)</f>
        <v/>
      </c>
      <c r="N64" s="6" t="n"/>
      <c r="O64" s="6" t="n"/>
      <c r="P64" s="6" t="n"/>
      <c r="Q64" s="6" t="n"/>
      <c r="R64" s="7" t="n"/>
      <c r="S64" s="6" t="n"/>
      <c r="T64" s="8">
        <f>IF($A64="","",SUM($N64:$Q64,$S64)+$M64*$R64)</f>
        <v/>
      </c>
      <c r="U64" s="8">
        <f>IF($A64="","",$M64-$T64)</f>
        <v/>
      </c>
      <c r="V64" s="9">
        <f>IF($A64="","",IF($J64=0,0,$U64/$J64))</f>
        <v/>
      </c>
      <c r="W64" s="7" t="n"/>
      <c r="X64" s="10">
        <f>IF(OR($A64="",$W64=""),"",IF($V64&gt;=$W64,"Por encima del objetivo","Por debajo del objetivo"))</f>
        <v/>
      </c>
      <c r="Y64" s="3" t="n"/>
    </row>
    <row r="65">
      <c r="A65" s="2" t="n"/>
      <c r="B65" s="3" t="n"/>
      <c r="C65" s="2" t="n"/>
      <c r="D65" s="3" t="n"/>
      <c r="E65" s="2" t="n"/>
      <c r="F65" s="2" t="n"/>
      <c r="G65" s="4" t="n"/>
      <c r="H65" s="2" t="n"/>
      <c r="I65" s="5" t="n"/>
      <c r="J65" s="6" t="n"/>
      <c r="K65" s="6" t="n"/>
      <c r="L65" s="7" t="n"/>
      <c r="M65" s="11">
        <f>IF($A65="","",$K65*12*$L65)</f>
        <v/>
      </c>
      <c r="N65" s="6" t="n"/>
      <c r="O65" s="6" t="n"/>
      <c r="P65" s="6" t="n"/>
      <c r="Q65" s="6" t="n"/>
      <c r="R65" s="7" t="n"/>
      <c r="S65" s="6" t="n"/>
      <c r="T65" s="11">
        <f>IF($A65="","",SUM($N65:$Q65,$S65)+$M65*$R65)</f>
        <v/>
      </c>
      <c r="U65" s="11">
        <f>IF($A65="","",$M65-$T65)</f>
        <v/>
      </c>
      <c r="V65" s="12">
        <f>IF($A65="","",IF($J65=0,0,$U65/$J65))</f>
        <v/>
      </c>
      <c r="W65" s="7" t="n"/>
      <c r="X65" s="13">
        <f>IF(OR($A65="",$W65=""),"",IF($V65&gt;=$W65,"Por encima del objetivo","Por debajo del objetivo"))</f>
        <v/>
      </c>
      <c r="Y65" s="3" t="n"/>
    </row>
    <row r="66">
      <c r="A66" s="2" t="n"/>
      <c r="B66" s="3" t="n"/>
      <c r="C66" s="2" t="n"/>
      <c r="D66" s="3" t="n"/>
      <c r="E66" s="2" t="n"/>
      <c r="F66" s="2" t="n"/>
      <c r="G66" s="4" t="n"/>
      <c r="H66" s="2" t="n"/>
      <c r="I66" s="5" t="n"/>
      <c r="J66" s="6" t="n"/>
      <c r="K66" s="6" t="n"/>
      <c r="L66" s="7" t="n"/>
      <c r="M66" s="8">
        <f>IF($A66="","",$K66*12*$L66)</f>
        <v/>
      </c>
      <c r="N66" s="6" t="n"/>
      <c r="O66" s="6" t="n"/>
      <c r="P66" s="6" t="n"/>
      <c r="Q66" s="6" t="n"/>
      <c r="R66" s="7" t="n"/>
      <c r="S66" s="6" t="n"/>
      <c r="T66" s="8">
        <f>IF($A66="","",SUM($N66:$Q66,$S66)+$M66*$R66)</f>
        <v/>
      </c>
      <c r="U66" s="8">
        <f>IF($A66="","",$M66-$T66)</f>
        <v/>
      </c>
      <c r="V66" s="9">
        <f>IF($A66="","",IF($J66=0,0,$U66/$J66))</f>
        <v/>
      </c>
      <c r="W66" s="7" t="n"/>
      <c r="X66" s="10">
        <f>IF(OR($A66="",$W66=""),"",IF($V66&gt;=$W66,"Por encima del objetivo","Por debajo del objetivo"))</f>
        <v/>
      </c>
      <c r="Y66" s="3" t="n"/>
    </row>
    <row r="67">
      <c r="A67" s="2" t="n"/>
      <c r="B67" s="3" t="n"/>
      <c r="C67" s="2" t="n"/>
      <c r="D67" s="3" t="n"/>
      <c r="E67" s="2" t="n"/>
      <c r="F67" s="2" t="n"/>
      <c r="G67" s="4" t="n"/>
      <c r="H67" s="2" t="n"/>
      <c r="I67" s="5" t="n"/>
      <c r="J67" s="6" t="n"/>
      <c r="K67" s="6" t="n"/>
      <c r="L67" s="7" t="n"/>
      <c r="M67" s="11">
        <f>IF($A67="","",$K67*12*$L67)</f>
        <v/>
      </c>
      <c r="N67" s="6" t="n"/>
      <c r="O67" s="6" t="n"/>
      <c r="P67" s="6" t="n"/>
      <c r="Q67" s="6" t="n"/>
      <c r="R67" s="7" t="n"/>
      <c r="S67" s="6" t="n"/>
      <c r="T67" s="11">
        <f>IF($A67="","",SUM($N67:$Q67,$S67)+$M67*$R67)</f>
        <v/>
      </c>
      <c r="U67" s="11">
        <f>IF($A67="","",$M67-$T67)</f>
        <v/>
      </c>
      <c r="V67" s="12">
        <f>IF($A67="","",IF($J67=0,0,$U67/$J67))</f>
        <v/>
      </c>
      <c r="W67" s="7" t="n"/>
      <c r="X67" s="13">
        <f>IF(OR($A67="",$W67=""),"",IF($V67&gt;=$W67,"Por encima del objetivo","Por debajo del objetivo"))</f>
        <v/>
      </c>
      <c r="Y67" s="3" t="n"/>
    </row>
    <row r="68">
      <c r="A68" s="2" t="n"/>
      <c r="B68" s="3" t="n"/>
      <c r="C68" s="2" t="n"/>
      <c r="D68" s="3" t="n"/>
      <c r="E68" s="2" t="n"/>
      <c r="F68" s="2" t="n"/>
      <c r="G68" s="4" t="n"/>
      <c r="H68" s="2" t="n"/>
      <c r="I68" s="5" t="n"/>
      <c r="J68" s="6" t="n"/>
      <c r="K68" s="6" t="n"/>
      <c r="L68" s="7" t="n"/>
      <c r="M68" s="8">
        <f>IF($A68="","",$K68*12*$L68)</f>
        <v/>
      </c>
      <c r="N68" s="6" t="n"/>
      <c r="O68" s="6" t="n"/>
      <c r="P68" s="6" t="n"/>
      <c r="Q68" s="6" t="n"/>
      <c r="R68" s="7" t="n"/>
      <c r="S68" s="6" t="n"/>
      <c r="T68" s="8">
        <f>IF($A68="","",SUM($N68:$Q68,$S68)+$M68*$R68)</f>
        <v/>
      </c>
      <c r="U68" s="8">
        <f>IF($A68="","",$M68-$T68)</f>
        <v/>
      </c>
      <c r="V68" s="9">
        <f>IF($A68="","",IF($J68=0,0,$U68/$J68))</f>
        <v/>
      </c>
      <c r="W68" s="7" t="n"/>
      <c r="X68" s="10">
        <f>IF(OR($A68="",$W68=""),"",IF($V68&gt;=$W68,"Por encima del objetivo","Por debajo del objetivo"))</f>
        <v/>
      </c>
      <c r="Y68" s="3" t="n"/>
    </row>
    <row r="69">
      <c r="A69" s="2" t="n"/>
      <c r="B69" s="3" t="n"/>
      <c r="C69" s="2" t="n"/>
      <c r="D69" s="3" t="n"/>
      <c r="E69" s="2" t="n"/>
      <c r="F69" s="2" t="n"/>
      <c r="G69" s="4" t="n"/>
      <c r="H69" s="2" t="n"/>
      <c r="I69" s="5" t="n"/>
      <c r="J69" s="6" t="n"/>
      <c r="K69" s="6" t="n"/>
      <c r="L69" s="7" t="n"/>
      <c r="M69" s="11">
        <f>IF($A69="","",$K69*12*$L69)</f>
        <v/>
      </c>
      <c r="N69" s="6" t="n"/>
      <c r="O69" s="6" t="n"/>
      <c r="P69" s="6" t="n"/>
      <c r="Q69" s="6" t="n"/>
      <c r="R69" s="7" t="n"/>
      <c r="S69" s="6" t="n"/>
      <c r="T69" s="11">
        <f>IF($A69="","",SUM($N69:$Q69,$S69)+$M69*$R69)</f>
        <v/>
      </c>
      <c r="U69" s="11">
        <f>IF($A69="","",$M69-$T69)</f>
        <v/>
      </c>
      <c r="V69" s="12">
        <f>IF($A69="","",IF($J69=0,0,$U69/$J69))</f>
        <v/>
      </c>
      <c r="W69" s="7" t="n"/>
      <c r="X69" s="13">
        <f>IF(OR($A69="",$W69=""),"",IF($V69&gt;=$W69,"Por encima del objetivo","Por debajo del objetivo"))</f>
        <v/>
      </c>
      <c r="Y69" s="3" t="n"/>
    </row>
    <row r="70">
      <c r="A70" s="2" t="n"/>
      <c r="B70" s="3" t="n"/>
      <c r="C70" s="2" t="n"/>
      <c r="D70" s="3" t="n"/>
      <c r="E70" s="2" t="n"/>
      <c r="F70" s="2" t="n"/>
      <c r="G70" s="4" t="n"/>
      <c r="H70" s="2" t="n"/>
      <c r="I70" s="5" t="n"/>
      <c r="J70" s="6" t="n"/>
      <c r="K70" s="6" t="n"/>
      <c r="L70" s="7" t="n"/>
      <c r="M70" s="8">
        <f>IF($A70="","",$K70*12*$L70)</f>
        <v/>
      </c>
      <c r="N70" s="6" t="n"/>
      <c r="O70" s="6" t="n"/>
      <c r="P70" s="6" t="n"/>
      <c r="Q70" s="6" t="n"/>
      <c r="R70" s="7" t="n"/>
      <c r="S70" s="6" t="n"/>
      <c r="T70" s="8">
        <f>IF($A70="","",SUM($N70:$Q70,$S70)+$M70*$R70)</f>
        <v/>
      </c>
      <c r="U70" s="8">
        <f>IF($A70="","",$M70-$T70)</f>
        <v/>
      </c>
      <c r="V70" s="9">
        <f>IF($A70="","",IF($J70=0,0,$U70/$J70))</f>
        <v/>
      </c>
      <c r="W70" s="7" t="n"/>
      <c r="X70" s="10">
        <f>IF(OR($A70="",$W70=""),"",IF($V70&gt;=$W70,"Por encima del objetivo","Por debajo del objetivo"))</f>
        <v/>
      </c>
      <c r="Y70" s="3" t="n"/>
    </row>
    <row r="71">
      <c r="A71" s="2" t="n"/>
      <c r="B71" s="3" t="n"/>
      <c r="C71" s="2" t="n"/>
      <c r="D71" s="3" t="n"/>
      <c r="E71" s="2" t="n"/>
      <c r="F71" s="2" t="n"/>
      <c r="G71" s="4" t="n"/>
      <c r="H71" s="2" t="n"/>
      <c r="I71" s="5" t="n"/>
      <c r="J71" s="6" t="n"/>
      <c r="K71" s="6" t="n"/>
      <c r="L71" s="7" t="n"/>
      <c r="M71" s="11">
        <f>IF($A71="","",$K71*12*$L71)</f>
        <v/>
      </c>
      <c r="N71" s="6" t="n"/>
      <c r="O71" s="6" t="n"/>
      <c r="P71" s="6" t="n"/>
      <c r="Q71" s="6" t="n"/>
      <c r="R71" s="7" t="n"/>
      <c r="S71" s="6" t="n"/>
      <c r="T71" s="11">
        <f>IF($A71="","",SUM($N71:$Q71,$S71)+$M71*$R71)</f>
        <v/>
      </c>
      <c r="U71" s="11">
        <f>IF($A71="","",$M71-$T71)</f>
        <v/>
      </c>
      <c r="V71" s="12">
        <f>IF($A71="","",IF($J71=0,0,$U71/$J71))</f>
        <v/>
      </c>
      <c r="W71" s="7" t="n"/>
      <c r="X71" s="13">
        <f>IF(OR($A71="",$W71=""),"",IF($V71&gt;=$W71,"Por encima del objetivo","Por debajo del objetivo"))</f>
        <v/>
      </c>
      <c r="Y71" s="3" t="n"/>
    </row>
    <row r="72">
      <c r="A72" s="2" t="n"/>
      <c r="B72" s="3" t="n"/>
      <c r="C72" s="2" t="n"/>
      <c r="D72" s="3" t="n"/>
      <c r="E72" s="2" t="n"/>
      <c r="F72" s="2" t="n"/>
      <c r="G72" s="4" t="n"/>
      <c r="H72" s="2" t="n"/>
      <c r="I72" s="5" t="n"/>
      <c r="J72" s="6" t="n"/>
      <c r="K72" s="6" t="n"/>
      <c r="L72" s="7" t="n"/>
      <c r="M72" s="8">
        <f>IF($A72="","",$K72*12*$L72)</f>
        <v/>
      </c>
      <c r="N72" s="6" t="n"/>
      <c r="O72" s="6" t="n"/>
      <c r="P72" s="6" t="n"/>
      <c r="Q72" s="6" t="n"/>
      <c r="R72" s="7" t="n"/>
      <c r="S72" s="6" t="n"/>
      <c r="T72" s="8">
        <f>IF($A72="","",SUM($N72:$Q72,$S72)+$M72*$R72)</f>
        <v/>
      </c>
      <c r="U72" s="8">
        <f>IF($A72="","",$M72-$T72)</f>
        <v/>
      </c>
      <c r="V72" s="9">
        <f>IF($A72="","",IF($J72=0,0,$U72/$J72))</f>
        <v/>
      </c>
      <c r="W72" s="7" t="n"/>
      <c r="X72" s="10">
        <f>IF(OR($A72="",$W72=""),"",IF($V72&gt;=$W72,"Por encima del objetivo","Por debajo del objetivo"))</f>
        <v/>
      </c>
      <c r="Y72" s="3" t="n"/>
    </row>
    <row r="73">
      <c r="A73" s="2" t="n"/>
      <c r="B73" s="3" t="n"/>
      <c r="C73" s="2" t="n"/>
      <c r="D73" s="3" t="n"/>
      <c r="E73" s="2" t="n"/>
      <c r="F73" s="2" t="n"/>
      <c r="G73" s="4" t="n"/>
      <c r="H73" s="2" t="n"/>
      <c r="I73" s="5" t="n"/>
      <c r="J73" s="6" t="n"/>
      <c r="K73" s="6" t="n"/>
      <c r="L73" s="7" t="n"/>
      <c r="M73" s="11">
        <f>IF($A73="","",$K73*12*$L73)</f>
        <v/>
      </c>
      <c r="N73" s="6" t="n"/>
      <c r="O73" s="6" t="n"/>
      <c r="P73" s="6" t="n"/>
      <c r="Q73" s="6" t="n"/>
      <c r="R73" s="7" t="n"/>
      <c r="S73" s="6" t="n"/>
      <c r="T73" s="11">
        <f>IF($A73="","",SUM($N73:$Q73,$S73)+$M73*$R73)</f>
        <v/>
      </c>
      <c r="U73" s="11">
        <f>IF($A73="","",$M73-$T73)</f>
        <v/>
      </c>
      <c r="V73" s="12">
        <f>IF($A73="","",IF($J73=0,0,$U73/$J73))</f>
        <v/>
      </c>
      <c r="W73" s="7" t="n"/>
      <c r="X73" s="13">
        <f>IF(OR($A73="",$W73=""),"",IF($V73&gt;=$W73,"Por encima del objetivo","Por debajo del objetivo"))</f>
        <v/>
      </c>
      <c r="Y73" s="3" t="n"/>
    </row>
    <row r="74">
      <c r="A74" s="2" t="n"/>
      <c r="B74" s="3" t="n"/>
      <c r="C74" s="2" t="n"/>
      <c r="D74" s="3" t="n"/>
      <c r="E74" s="2" t="n"/>
      <c r="F74" s="2" t="n"/>
      <c r="G74" s="4" t="n"/>
      <c r="H74" s="2" t="n"/>
      <c r="I74" s="5" t="n"/>
      <c r="J74" s="6" t="n"/>
      <c r="K74" s="6" t="n"/>
      <c r="L74" s="7" t="n"/>
      <c r="M74" s="8">
        <f>IF($A74="","",$K74*12*$L74)</f>
        <v/>
      </c>
      <c r="N74" s="6" t="n"/>
      <c r="O74" s="6" t="n"/>
      <c r="P74" s="6" t="n"/>
      <c r="Q74" s="6" t="n"/>
      <c r="R74" s="7" t="n"/>
      <c r="S74" s="6" t="n"/>
      <c r="T74" s="8">
        <f>IF($A74="","",SUM($N74:$Q74,$S74)+$M74*$R74)</f>
        <v/>
      </c>
      <c r="U74" s="8">
        <f>IF($A74="","",$M74-$T74)</f>
        <v/>
      </c>
      <c r="V74" s="9">
        <f>IF($A74="","",IF($J74=0,0,$U74/$J74))</f>
        <v/>
      </c>
      <c r="W74" s="7" t="n"/>
      <c r="X74" s="10">
        <f>IF(OR($A74="",$W74=""),"",IF($V74&gt;=$W74,"Por encima del objetivo","Por debajo del objetivo"))</f>
        <v/>
      </c>
      <c r="Y74" s="3" t="n"/>
    </row>
    <row r="75">
      <c r="A75" s="2" t="n"/>
      <c r="B75" s="3" t="n"/>
      <c r="C75" s="2" t="n"/>
      <c r="D75" s="3" t="n"/>
      <c r="E75" s="2" t="n"/>
      <c r="F75" s="2" t="n"/>
      <c r="G75" s="4" t="n"/>
      <c r="H75" s="2" t="n"/>
      <c r="I75" s="5" t="n"/>
      <c r="J75" s="6" t="n"/>
      <c r="K75" s="6" t="n"/>
      <c r="L75" s="7" t="n"/>
      <c r="M75" s="11">
        <f>IF($A75="","",$K75*12*$L75)</f>
        <v/>
      </c>
      <c r="N75" s="6" t="n"/>
      <c r="O75" s="6" t="n"/>
      <c r="P75" s="6" t="n"/>
      <c r="Q75" s="6" t="n"/>
      <c r="R75" s="7" t="n"/>
      <c r="S75" s="6" t="n"/>
      <c r="T75" s="11">
        <f>IF($A75="","",SUM($N75:$Q75,$S75)+$M75*$R75)</f>
        <v/>
      </c>
      <c r="U75" s="11">
        <f>IF($A75="","",$M75-$T75)</f>
        <v/>
      </c>
      <c r="V75" s="12">
        <f>IF($A75="","",IF($J75=0,0,$U75/$J75))</f>
        <v/>
      </c>
      <c r="W75" s="7" t="n"/>
      <c r="X75" s="13">
        <f>IF(OR($A75="",$W75=""),"",IF($V75&gt;=$W75,"Por encima del objetivo","Por debajo del objetivo"))</f>
        <v/>
      </c>
      <c r="Y75" s="3" t="n"/>
    </row>
    <row r="76">
      <c r="A76" s="2" t="n"/>
      <c r="B76" s="3" t="n"/>
      <c r="C76" s="2" t="n"/>
      <c r="D76" s="3" t="n"/>
      <c r="E76" s="2" t="n"/>
      <c r="F76" s="2" t="n"/>
      <c r="G76" s="4" t="n"/>
      <c r="H76" s="2" t="n"/>
      <c r="I76" s="5" t="n"/>
      <c r="J76" s="6" t="n"/>
      <c r="K76" s="6" t="n"/>
      <c r="L76" s="7" t="n"/>
      <c r="M76" s="8">
        <f>IF($A76="","",$K76*12*$L76)</f>
        <v/>
      </c>
      <c r="N76" s="6" t="n"/>
      <c r="O76" s="6" t="n"/>
      <c r="P76" s="6" t="n"/>
      <c r="Q76" s="6" t="n"/>
      <c r="R76" s="7" t="n"/>
      <c r="S76" s="6" t="n"/>
      <c r="T76" s="8">
        <f>IF($A76="","",SUM($N76:$Q76,$S76)+$M76*$R76)</f>
        <v/>
      </c>
      <c r="U76" s="8">
        <f>IF($A76="","",$M76-$T76)</f>
        <v/>
      </c>
      <c r="V76" s="9">
        <f>IF($A76="","",IF($J76=0,0,$U76/$J76))</f>
        <v/>
      </c>
      <c r="W76" s="7" t="n"/>
      <c r="X76" s="10">
        <f>IF(OR($A76="",$W76=""),"",IF($V76&gt;=$W76,"Por encima del objetivo","Por debajo del objetivo"))</f>
        <v/>
      </c>
      <c r="Y76" s="3" t="n"/>
    </row>
    <row r="77">
      <c r="A77" s="2" t="n"/>
      <c r="B77" s="3" t="n"/>
      <c r="C77" s="2" t="n"/>
      <c r="D77" s="3" t="n"/>
      <c r="E77" s="2" t="n"/>
      <c r="F77" s="2" t="n"/>
      <c r="G77" s="4" t="n"/>
      <c r="H77" s="2" t="n"/>
      <c r="I77" s="5" t="n"/>
      <c r="J77" s="6" t="n"/>
      <c r="K77" s="6" t="n"/>
      <c r="L77" s="7" t="n"/>
      <c r="M77" s="11">
        <f>IF($A77="","",$K77*12*$L77)</f>
        <v/>
      </c>
      <c r="N77" s="6" t="n"/>
      <c r="O77" s="6" t="n"/>
      <c r="P77" s="6" t="n"/>
      <c r="Q77" s="6" t="n"/>
      <c r="R77" s="7" t="n"/>
      <c r="S77" s="6" t="n"/>
      <c r="T77" s="11">
        <f>IF($A77="","",SUM($N77:$Q77,$S77)+$M77*$R77)</f>
        <v/>
      </c>
      <c r="U77" s="11">
        <f>IF($A77="","",$M77-$T77)</f>
        <v/>
      </c>
      <c r="V77" s="12">
        <f>IF($A77="","",IF($J77=0,0,$U77/$J77))</f>
        <v/>
      </c>
      <c r="W77" s="7" t="n"/>
      <c r="X77" s="13">
        <f>IF(OR($A77="",$W77=""),"",IF($V77&gt;=$W77,"Por encima del objetivo","Por debajo del objetivo"))</f>
        <v/>
      </c>
      <c r="Y77" s="3" t="n"/>
    </row>
    <row r="78">
      <c r="A78" s="2" t="n"/>
      <c r="B78" s="3" t="n"/>
      <c r="C78" s="2" t="n"/>
      <c r="D78" s="3" t="n"/>
      <c r="E78" s="2" t="n"/>
      <c r="F78" s="2" t="n"/>
      <c r="G78" s="4" t="n"/>
      <c r="H78" s="2" t="n"/>
      <c r="I78" s="5" t="n"/>
      <c r="J78" s="6" t="n"/>
      <c r="K78" s="6" t="n"/>
      <c r="L78" s="7" t="n"/>
      <c r="M78" s="8">
        <f>IF($A78="","",$K78*12*$L78)</f>
        <v/>
      </c>
      <c r="N78" s="6" t="n"/>
      <c r="O78" s="6" t="n"/>
      <c r="P78" s="6" t="n"/>
      <c r="Q78" s="6" t="n"/>
      <c r="R78" s="7" t="n"/>
      <c r="S78" s="6" t="n"/>
      <c r="T78" s="8">
        <f>IF($A78="","",SUM($N78:$Q78,$S78)+$M78*$R78)</f>
        <v/>
      </c>
      <c r="U78" s="8">
        <f>IF($A78="","",$M78-$T78)</f>
        <v/>
      </c>
      <c r="V78" s="9">
        <f>IF($A78="","",IF($J78=0,0,$U78/$J78))</f>
        <v/>
      </c>
      <c r="W78" s="7" t="n"/>
      <c r="X78" s="10">
        <f>IF(OR($A78="",$W78=""),"",IF($V78&gt;=$W78,"Por encima del objetivo","Por debajo del objetivo"))</f>
        <v/>
      </c>
      <c r="Y78" s="3" t="n"/>
    </row>
    <row r="79">
      <c r="A79" s="2" t="n"/>
      <c r="B79" s="3" t="n"/>
      <c r="C79" s="2" t="n"/>
      <c r="D79" s="3" t="n"/>
      <c r="E79" s="2" t="n"/>
      <c r="F79" s="2" t="n"/>
      <c r="G79" s="4" t="n"/>
      <c r="H79" s="2" t="n"/>
      <c r="I79" s="5" t="n"/>
      <c r="J79" s="6" t="n"/>
      <c r="K79" s="6" t="n"/>
      <c r="L79" s="7" t="n"/>
      <c r="M79" s="11">
        <f>IF($A79="","",$K79*12*$L79)</f>
        <v/>
      </c>
      <c r="N79" s="6" t="n"/>
      <c r="O79" s="6" t="n"/>
      <c r="P79" s="6" t="n"/>
      <c r="Q79" s="6" t="n"/>
      <c r="R79" s="7" t="n"/>
      <c r="S79" s="6" t="n"/>
      <c r="T79" s="11">
        <f>IF($A79="","",SUM($N79:$Q79,$S79)+$M79*$R79)</f>
        <v/>
      </c>
      <c r="U79" s="11">
        <f>IF($A79="","",$M79-$T79)</f>
        <v/>
      </c>
      <c r="V79" s="12">
        <f>IF($A79="","",IF($J79=0,0,$U79/$J79))</f>
        <v/>
      </c>
      <c r="W79" s="7" t="n"/>
      <c r="X79" s="13">
        <f>IF(OR($A79="",$W79=""),"",IF($V79&gt;=$W79,"Por encima del objetivo","Por debajo del objetivo"))</f>
        <v/>
      </c>
      <c r="Y79" s="3" t="n"/>
    </row>
    <row r="80">
      <c r="A80" s="2" t="n"/>
      <c r="B80" s="3" t="n"/>
      <c r="C80" s="2" t="n"/>
      <c r="D80" s="3" t="n"/>
      <c r="E80" s="2" t="n"/>
      <c r="F80" s="2" t="n"/>
      <c r="G80" s="4" t="n"/>
      <c r="H80" s="2" t="n"/>
      <c r="I80" s="5" t="n"/>
      <c r="J80" s="6" t="n"/>
      <c r="K80" s="6" t="n"/>
      <c r="L80" s="7" t="n"/>
      <c r="M80" s="8">
        <f>IF($A80="","",$K80*12*$L80)</f>
        <v/>
      </c>
      <c r="N80" s="6" t="n"/>
      <c r="O80" s="6" t="n"/>
      <c r="P80" s="6" t="n"/>
      <c r="Q80" s="6" t="n"/>
      <c r="R80" s="7" t="n"/>
      <c r="S80" s="6" t="n"/>
      <c r="T80" s="8">
        <f>IF($A80="","",SUM($N80:$Q80,$S80)+$M80*$R80)</f>
        <v/>
      </c>
      <c r="U80" s="8">
        <f>IF($A80="","",$M80-$T80)</f>
        <v/>
      </c>
      <c r="V80" s="9">
        <f>IF($A80="","",IF($J80=0,0,$U80/$J80))</f>
        <v/>
      </c>
      <c r="W80" s="7" t="n"/>
      <c r="X80" s="10">
        <f>IF(OR($A80="",$W80=""),"",IF($V80&gt;=$W80,"Por encima del objetivo","Por debajo del objetivo"))</f>
        <v/>
      </c>
      <c r="Y80" s="3" t="n"/>
    </row>
    <row r="81">
      <c r="A81" s="2" t="n"/>
      <c r="B81" s="3" t="n"/>
      <c r="C81" s="2" t="n"/>
      <c r="D81" s="3" t="n"/>
      <c r="E81" s="2" t="n"/>
      <c r="F81" s="2" t="n"/>
      <c r="G81" s="4" t="n"/>
      <c r="H81" s="2" t="n"/>
      <c r="I81" s="5" t="n"/>
      <c r="J81" s="6" t="n"/>
      <c r="K81" s="6" t="n"/>
      <c r="L81" s="7" t="n"/>
      <c r="M81" s="11">
        <f>IF($A81="","",$K81*12*$L81)</f>
        <v/>
      </c>
      <c r="N81" s="6" t="n"/>
      <c r="O81" s="6" t="n"/>
      <c r="P81" s="6" t="n"/>
      <c r="Q81" s="6" t="n"/>
      <c r="R81" s="7" t="n"/>
      <c r="S81" s="6" t="n"/>
      <c r="T81" s="11">
        <f>IF($A81="","",SUM($N81:$Q81,$S81)+$M81*$R81)</f>
        <v/>
      </c>
      <c r="U81" s="11">
        <f>IF($A81="","",$M81-$T81)</f>
        <v/>
      </c>
      <c r="V81" s="12">
        <f>IF($A81="","",IF($J81=0,0,$U81/$J81))</f>
        <v/>
      </c>
      <c r="W81" s="7" t="n"/>
      <c r="X81" s="13">
        <f>IF(OR($A81="",$W81=""),"",IF($V81&gt;=$W81,"Por encima del objetivo","Por debajo del objetivo"))</f>
        <v/>
      </c>
      <c r="Y81" s="3" t="n"/>
    </row>
    <row r="82">
      <c r="A82" s="2" t="n"/>
      <c r="B82" s="3" t="n"/>
      <c r="C82" s="2" t="n"/>
      <c r="D82" s="3" t="n"/>
      <c r="E82" s="2" t="n"/>
      <c r="F82" s="2" t="n"/>
      <c r="G82" s="4" t="n"/>
      <c r="H82" s="2" t="n"/>
      <c r="I82" s="5" t="n"/>
      <c r="J82" s="6" t="n"/>
      <c r="K82" s="6" t="n"/>
      <c r="L82" s="7" t="n"/>
      <c r="M82" s="8">
        <f>IF($A82="","",$K82*12*$L82)</f>
        <v/>
      </c>
      <c r="N82" s="6" t="n"/>
      <c r="O82" s="6" t="n"/>
      <c r="P82" s="6" t="n"/>
      <c r="Q82" s="6" t="n"/>
      <c r="R82" s="7" t="n"/>
      <c r="S82" s="6" t="n"/>
      <c r="T82" s="8">
        <f>IF($A82="","",SUM($N82:$Q82,$S82)+$M82*$R82)</f>
        <v/>
      </c>
      <c r="U82" s="8">
        <f>IF($A82="","",$M82-$T82)</f>
        <v/>
      </c>
      <c r="V82" s="9">
        <f>IF($A82="","",IF($J82=0,0,$U82/$J82))</f>
        <v/>
      </c>
      <c r="W82" s="7" t="n"/>
      <c r="X82" s="10">
        <f>IF(OR($A82="",$W82=""),"",IF($V82&gt;=$W82,"Por encima del objetivo","Por debajo del objetivo"))</f>
        <v/>
      </c>
      <c r="Y82" s="3" t="n"/>
    </row>
    <row r="83">
      <c r="A83" s="2" t="n"/>
      <c r="B83" s="3" t="n"/>
      <c r="C83" s="2" t="n"/>
      <c r="D83" s="3" t="n"/>
      <c r="E83" s="2" t="n"/>
      <c r="F83" s="2" t="n"/>
      <c r="G83" s="4" t="n"/>
      <c r="H83" s="2" t="n"/>
      <c r="I83" s="5" t="n"/>
      <c r="J83" s="6" t="n"/>
      <c r="K83" s="6" t="n"/>
      <c r="L83" s="7" t="n"/>
      <c r="M83" s="11">
        <f>IF($A83="","",$K83*12*$L83)</f>
        <v/>
      </c>
      <c r="N83" s="6" t="n"/>
      <c r="O83" s="6" t="n"/>
      <c r="P83" s="6" t="n"/>
      <c r="Q83" s="6" t="n"/>
      <c r="R83" s="7" t="n"/>
      <c r="S83" s="6" t="n"/>
      <c r="T83" s="11">
        <f>IF($A83="","",SUM($N83:$Q83,$S83)+$M83*$R83)</f>
        <v/>
      </c>
      <c r="U83" s="11">
        <f>IF($A83="","",$M83-$T83)</f>
        <v/>
      </c>
      <c r="V83" s="12">
        <f>IF($A83="","",IF($J83=0,0,$U83/$J83))</f>
        <v/>
      </c>
      <c r="W83" s="7" t="n"/>
      <c r="X83" s="13">
        <f>IF(OR($A83="",$W83=""),"",IF($V83&gt;=$W83,"Por encima del objetivo","Por debajo del objetivo"))</f>
        <v/>
      </c>
      <c r="Y83" s="3" t="n"/>
    </row>
    <row r="84">
      <c r="A84" s="2" t="n"/>
      <c r="B84" s="3" t="n"/>
      <c r="C84" s="2" t="n"/>
      <c r="D84" s="3" t="n"/>
      <c r="E84" s="2" t="n"/>
      <c r="F84" s="2" t="n"/>
      <c r="G84" s="4" t="n"/>
      <c r="H84" s="2" t="n"/>
      <c r="I84" s="5" t="n"/>
      <c r="J84" s="6" t="n"/>
      <c r="K84" s="6" t="n"/>
      <c r="L84" s="7" t="n"/>
      <c r="M84" s="8">
        <f>IF($A84="","",$K84*12*$L84)</f>
        <v/>
      </c>
      <c r="N84" s="6" t="n"/>
      <c r="O84" s="6" t="n"/>
      <c r="P84" s="6" t="n"/>
      <c r="Q84" s="6" t="n"/>
      <c r="R84" s="7" t="n"/>
      <c r="S84" s="6" t="n"/>
      <c r="T84" s="8">
        <f>IF($A84="","",SUM($N84:$Q84,$S84)+$M84*$R84)</f>
        <v/>
      </c>
      <c r="U84" s="8">
        <f>IF($A84="","",$M84-$T84)</f>
        <v/>
      </c>
      <c r="V84" s="9">
        <f>IF($A84="","",IF($J84=0,0,$U84/$J84))</f>
        <v/>
      </c>
      <c r="W84" s="7" t="n"/>
      <c r="X84" s="10">
        <f>IF(OR($A84="",$W84=""),"",IF($V84&gt;=$W84,"Por encima del objetivo","Por debajo del objetivo"))</f>
        <v/>
      </c>
      <c r="Y84" s="3" t="n"/>
    </row>
    <row r="85">
      <c r="A85" s="2" t="n"/>
      <c r="B85" s="3" t="n"/>
      <c r="C85" s="2" t="n"/>
      <c r="D85" s="3" t="n"/>
      <c r="E85" s="2" t="n"/>
      <c r="F85" s="2" t="n"/>
      <c r="G85" s="4" t="n"/>
      <c r="H85" s="2" t="n"/>
      <c r="I85" s="5" t="n"/>
      <c r="J85" s="6" t="n"/>
      <c r="K85" s="6" t="n"/>
      <c r="L85" s="7" t="n"/>
      <c r="M85" s="11">
        <f>IF($A85="","",$K85*12*$L85)</f>
        <v/>
      </c>
      <c r="N85" s="6" t="n"/>
      <c r="O85" s="6" t="n"/>
      <c r="P85" s="6" t="n"/>
      <c r="Q85" s="6" t="n"/>
      <c r="R85" s="7" t="n"/>
      <c r="S85" s="6" t="n"/>
      <c r="T85" s="11">
        <f>IF($A85="","",SUM($N85:$Q85,$S85)+$M85*$R85)</f>
        <v/>
      </c>
      <c r="U85" s="11">
        <f>IF($A85="","",$M85-$T85)</f>
        <v/>
      </c>
      <c r="V85" s="12">
        <f>IF($A85="","",IF($J85=0,0,$U85/$J85))</f>
        <v/>
      </c>
      <c r="W85" s="7" t="n"/>
      <c r="X85" s="13">
        <f>IF(OR($A85="",$W85=""),"",IF($V85&gt;=$W85,"Por encima del objetivo","Por debajo del objetivo"))</f>
        <v/>
      </c>
      <c r="Y85" s="3" t="n"/>
    </row>
    <row r="86">
      <c r="A86" s="2" t="n"/>
      <c r="B86" s="3" t="n"/>
      <c r="C86" s="2" t="n"/>
      <c r="D86" s="3" t="n"/>
      <c r="E86" s="2" t="n"/>
      <c r="F86" s="2" t="n"/>
      <c r="G86" s="4" t="n"/>
      <c r="H86" s="2" t="n"/>
      <c r="I86" s="5" t="n"/>
      <c r="J86" s="6" t="n"/>
      <c r="K86" s="6" t="n"/>
      <c r="L86" s="7" t="n"/>
      <c r="M86" s="8">
        <f>IF($A86="","",$K86*12*$L86)</f>
        <v/>
      </c>
      <c r="N86" s="6" t="n"/>
      <c r="O86" s="6" t="n"/>
      <c r="P86" s="6" t="n"/>
      <c r="Q86" s="6" t="n"/>
      <c r="R86" s="7" t="n"/>
      <c r="S86" s="6" t="n"/>
      <c r="T86" s="8">
        <f>IF($A86="","",SUM($N86:$Q86,$S86)+$M86*$R86)</f>
        <v/>
      </c>
      <c r="U86" s="8">
        <f>IF($A86="","",$M86-$T86)</f>
        <v/>
      </c>
      <c r="V86" s="9">
        <f>IF($A86="","",IF($J86=0,0,$U86/$J86))</f>
        <v/>
      </c>
      <c r="W86" s="7" t="n"/>
      <c r="X86" s="10">
        <f>IF(OR($A86="",$W86=""),"",IF($V86&gt;=$W86,"Por encima del objetivo","Por debajo del objetivo"))</f>
        <v/>
      </c>
      <c r="Y86" s="3" t="n"/>
    </row>
    <row r="87">
      <c r="A87" s="2" t="n"/>
      <c r="B87" s="3" t="n"/>
      <c r="C87" s="2" t="n"/>
      <c r="D87" s="3" t="n"/>
      <c r="E87" s="2" t="n"/>
      <c r="F87" s="2" t="n"/>
      <c r="G87" s="4" t="n"/>
      <c r="H87" s="2" t="n"/>
      <c r="I87" s="5" t="n"/>
      <c r="J87" s="6" t="n"/>
      <c r="K87" s="6" t="n"/>
      <c r="L87" s="7" t="n"/>
      <c r="M87" s="11">
        <f>IF($A87="","",$K87*12*$L87)</f>
        <v/>
      </c>
      <c r="N87" s="6" t="n"/>
      <c r="O87" s="6" t="n"/>
      <c r="P87" s="6" t="n"/>
      <c r="Q87" s="6" t="n"/>
      <c r="R87" s="7" t="n"/>
      <c r="S87" s="6" t="n"/>
      <c r="T87" s="11">
        <f>IF($A87="","",SUM($N87:$Q87,$S87)+$M87*$R87)</f>
        <v/>
      </c>
      <c r="U87" s="11">
        <f>IF($A87="","",$M87-$T87)</f>
        <v/>
      </c>
      <c r="V87" s="12">
        <f>IF($A87="","",IF($J87=0,0,$U87/$J87))</f>
        <v/>
      </c>
      <c r="W87" s="7" t="n"/>
      <c r="X87" s="13">
        <f>IF(OR($A87="",$W87=""),"",IF($V87&gt;=$W87,"Por encima del objetivo","Por debajo del objetivo"))</f>
        <v/>
      </c>
      <c r="Y87" s="3" t="n"/>
    </row>
    <row r="88">
      <c r="A88" s="2" t="n"/>
      <c r="B88" s="3" t="n"/>
      <c r="C88" s="2" t="n"/>
      <c r="D88" s="3" t="n"/>
      <c r="E88" s="2" t="n"/>
      <c r="F88" s="2" t="n"/>
      <c r="G88" s="4" t="n"/>
      <c r="H88" s="2" t="n"/>
      <c r="I88" s="5" t="n"/>
      <c r="J88" s="6" t="n"/>
      <c r="K88" s="6" t="n"/>
      <c r="L88" s="7" t="n"/>
      <c r="M88" s="8">
        <f>IF($A88="","",$K88*12*$L88)</f>
        <v/>
      </c>
      <c r="N88" s="6" t="n"/>
      <c r="O88" s="6" t="n"/>
      <c r="P88" s="6" t="n"/>
      <c r="Q88" s="6" t="n"/>
      <c r="R88" s="7" t="n"/>
      <c r="S88" s="6" t="n"/>
      <c r="T88" s="8">
        <f>IF($A88="","",SUM($N88:$Q88,$S88)+$M88*$R88)</f>
        <v/>
      </c>
      <c r="U88" s="8">
        <f>IF($A88="","",$M88-$T88)</f>
        <v/>
      </c>
      <c r="V88" s="9">
        <f>IF($A88="","",IF($J88=0,0,$U88/$J88))</f>
        <v/>
      </c>
      <c r="W88" s="7" t="n"/>
      <c r="X88" s="10">
        <f>IF(OR($A88="",$W88=""),"",IF($V88&gt;=$W88,"Por encima del objetivo","Por debajo del objetivo"))</f>
        <v/>
      </c>
      <c r="Y88" s="3" t="n"/>
    </row>
    <row r="89">
      <c r="A89" s="2" t="n"/>
      <c r="B89" s="3" t="n"/>
      <c r="C89" s="2" t="n"/>
      <c r="D89" s="3" t="n"/>
      <c r="E89" s="2" t="n"/>
      <c r="F89" s="2" t="n"/>
      <c r="G89" s="4" t="n"/>
      <c r="H89" s="2" t="n"/>
      <c r="I89" s="5" t="n"/>
      <c r="J89" s="6" t="n"/>
      <c r="K89" s="6" t="n"/>
      <c r="L89" s="7" t="n"/>
      <c r="M89" s="11">
        <f>IF($A89="","",$K89*12*$L89)</f>
        <v/>
      </c>
      <c r="N89" s="6" t="n"/>
      <c r="O89" s="6" t="n"/>
      <c r="P89" s="6" t="n"/>
      <c r="Q89" s="6" t="n"/>
      <c r="R89" s="7" t="n"/>
      <c r="S89" s="6" t="n"/>
      <c r="T89" s="11">
        <f>IF($A89="","",SUM($N89:$Q89,$S89)+$M89*$R89)</f>
        <v/>
      </c>
      <c r="U89" s="11">
        <f>IF($A89="","",$M89-$T89)</f>
        <v/>
      </c>
      <c r="V89" s="12">
        <f>IF($A89="","",IF($J89=0,0,$U89/$J89))</f>
        <v/>
      </c>
      <c r="W89" s="7" t="n"/>
      <c r="X89" s="13">
        <f>IF(OR($A89="",$W89=""),"",IF($V89&gt;=$W89,"Por encima del objetivo","Por debajo del objetivo"))</f>
        <v/>
      </c>
      <c r="Y89" s="3" t="n"/>
    </row>
    <row r="90">
      <c r="A90" s="2" t="n"/>
      <c r="B90" s="3" t="n"/>
      <c r="C90" s="2" t="n"/>
      <c r="D90" s="3" t="n"/>
      <c r="E90" s="2" t="n"/>
      <c r="F90" s="2" t="n"/>
      <c r="G90" s="4" t="n"/>
      <c r="H90" s="2" t="n"/>
      <c r="I90" s="5" t="n"/>
      <c r="J90" s="6" t="n"/>
      <c r="K90" s="6" t="n"/>
      <c r="L90" s="7" t="n"/>
      <c r="M90" s="8">
        <f>IF($A90="","",$K90*12*$L90)</f>
        <v/>
      </c>
      <c r="N90" s="6" t="n"/>
      <c r="O90" s="6" t="n"/>
      <c r="P90" s="6" t="n"/>
      <c r="Q90" s="6" t="n"/>
      <c r="R90" s="7" t="n"/>
      <c r="S90" s="6" t="n"/>
      <c r="T90" s="8">
        <f>IF($A90="","",SUM($N90:$Q90,$S90)+$M90*$R90)</f>
        <v/>
      </c>
      <c r="U90" s="8">
        <f>IF($A90="","",$M90-$T90)</f>
        <v/>
      </c>
      <c r="V90" s="9">
        <f>IF($A90="","",IF($J90=0,0,$U90/$J90))</f>
        <v/>
      </c>
      <c r="W90" s="7" t="n"/>
      <c r="X90" s="10">
        <f>IF(OR($A90="",$W90=""),"",IF($V90&gt;=$W90,"Por encima del objetivo","Por debajo del objetivo"))</f>
        <v/>
      </c>
      <c r="Y90" s="3" t="n"/>
    </row>
    <row r="91">
      <c r="A91" s="2" t="n"/>
      <c r="B91" s="3" t="n"/>
      <c r="C91" s="2" t="n"/>
      <c r="D91" s="3" t="n"/>
      <c r="E91" s="2" t="n"/>
      <c r="F91" s="2" t="n"/>
      <c r="G91" s="4" t="n"/>
      <c r="H91" s="2" t="n"/>
      <c r="I91" s="5" t="n"/>
      <c r="J91" s="6" t="n"/>
      <c r="K91" s="6" t="n"/>
      <c r="L91" s="7" t="n"/>
      <c r="M91" s="11">
        <f>IF($A91="","",$K91*12*$L91)</f>
        <v/>
      </c>
      <c r="N91" s="6" t="n"/>
      <c r="O91" s="6" t="n"/>
      <c r="P91" s="6" t="n"/>
      <c r="Q91" s="6" t="n"/>
      <c r="R91" s="7" t="n"/>
      <c r="S91" s="6" t="n"/>
      <c r="T91" s="11">
        <f>IF($A91="","",SUM($N91:$Q91,$S91)+$M91*$R91)</f>
        <v/>
      </c>
      <c r="U91" s="11">
        <f>IF($A91="","",$M91-$T91)</f>
        <v/>
      </c>
      <c r="V91" s="12">
        <f>IF($A91="","",IF($J91=0,0,$U91/$J91))</f>
        <v/>
      </c>
      <c r="W91" s="7" t="n"/>
      <c r="X91" s="13">
        <f>IF(OR($A91="",$W91=""),"",IF($V91&gt;=$W91,"Por encima del objetivo","Por debajo del objetivo"))</f>
        <v/>
      </c>
      <c r="Y91" s="3" t="n"/>
    </row>
    <row r="92">
      <c r="A92" s="2" t="n"/>
      <c r="B92" s="3" t="n"/>
      <c r="C92" s="2" t="n"/>
      <c r="D92" s="3" t="n"/>
      <c r="E92" s="2" t="n"/>
      <c r="F92" s="2" t="n"/>
      <c r="G92" s="4" t="n"/>
      <c r="H92" s="2" t="n"/>
      <c r="I92" s="5" t="n"/>
      <c r="J92" s="6" t="n"/>
      <c r="K92" s="6" t="n"/>
      <c r="L92" s="7" t="n"/>
      <c r="M92" s="8">
        <f>IF($A92="","",$K92*12*$L92)</f>
        <v/>
      </c>
      <c r="N92" s="6" t="n"/>
      <c r="O92" s="6" t="n"/>
      <c r="P92" s="6" t="n"/>
      <c r="Q92" s="6" t="n"/>
      <c r="R92" s="7" t="n"/>
      <c r="S92" s="6" t="n"/>
      <c r="T92" s="8">
        <f>IF($A92="","",SUM($N92:$Q92,$S92)+$M92*$R92)</f>
        <v/>
      </c>
      <c r="U92" s="8">
        <f>IF($A92="","",$M92-$T92)</f>
        <v/>
      </c>
      <c r="V92" s="9">
        <f>IF($A92="","",IF($J92=0,0,$U92/$J92))</f>
        <v/>
      </c>
      <c r="W92" s="7" t="n"/>
      <c r="X92" s="10">
        <f>IF(OR($A92="",$W92=""),"",IF($V92&gt;=$W92,"Por encima del objetivo","Por debajo del objetivo"))</f>
        <v/>
      </c>
      <c r="Y92" s="3" t="n"/>
    </row>
    <row r="93">
      <c r="A93" s="2" t="n"/>
      <c r="B93" s="3" t="n"/>
      <c r="C93" s="2" t="n"/>
      <c r="D93" s="3" t="n"/>
      <c r="E93" s="2" t="n"/>
      <c r="F93" s="2" t="n"/>
      <c r="G93" s="4" t="n"/>
      <c r="H93" s="2" t="n"/>
      <c r="I93" s="5" t="n"/>
      <c r="J93" s="6" t="n"/>
      <c r="K93" s="6" t="n"/>
      <c r="L93" s="7" t="n"/>
      <c r="M93" s="11">
        <f>IF($A93="","",$K93*12*$L93)</f>
        <v/>
      </c>
      <c r="N93" s="6" t="n"/>
      <c r="O93" s="6" t="n"/>
      <c r="P93" s="6" t="n"/>
      <c r="Q93" s="6" t="n"/>
      <c r="R93" s="7" t="n"/>
      <c r="S93" s="6" t="n"/>
      <c r="T93" s="11">
        <f>IF($A93="","",SUM($N93:$Q93,$S93)+$M93*$R93)</f>
        <v/>
      </c>
      <c r="U93" s="11">
        <f>IF($A93="","",$M93-$T93)</f>
        <v/>
      </c>
      <c r="V93" s="12">
        <f>IF($A93="","",IF($J93=0,0,$U93/$J93))</f>
        <v/>
      </c>
      <c r="W93" s="7" t="n"/>
      <c r="X93" s="13">
        <f>IF(OR($A93="",$W93=""),"",IF($V93&gt;=$W93,"Por encima del objetivo","Por debajo del objetivo"))</f>
        <v/>
      </c>
      <c r="Y93" s="3" t="n"/>
    </row>
    <row r="94">
      <c r="A94" s="2" t="n"/>
      <c r="B94" s="3" t="n"/>
      <c r="C94" s="2" t="n"/>
      <c r="D94" s="3" t="n"/>
      <c r="E94" s="2" t="n"/>
      <c r="F94" s="2" t="n"/>
      <c r="G94" s="4" t="n"/>
      <c r="H94" s="2" t="n"/>
      <c r="I94" s="5" t="n"/>
      <c r="J94" s="6" t="n"/>
      <c r="K94" s="6" t="n"/>
      <c r="L94" s="7" t="n"/>
      <c r="M94" s="8">
        <f>IF($A94="","",$K94*12*$L94)</f>
        <v/>
      </c>
      <c r="N94" s="6" t="n"/>
      <c r="O94" s="6" t="n"/>
      <c r="P94" s="6" t="n"/>
      <c r="Q94" s="6" t="n"/>
      <c r="R94" s="7" t="n"/>
      <c r="S94" s="6" t="n"/>
      <c r="T94" s="8">
        <f>IF($A94="","",SUM($N94:$Q94,$S94)+$M94*$R94)</f>
        <v/>
      </c>
      <c r="U94" s="8">
        <f>IF($A94="","",$M94-$T94)</f>
        <v/>
      </c>
      <c r="V94" s="9">
        <f>IF($A94="","",IF($J94=0,0,$U94/$J94))</f>
        <v/>
      </c>
      <c r="W94" s="7" t="n"/>
      <c r="X94" s="10">
        <f>IF(OR($A94="",$W94=""),"",IF($V94&gt;=$W94,"Por encima del objetivo","Por debajo del objetivo"))</f>
        <v/>
      </c>
      <c r="Y94" s="3" t="n"/>
    </row>
    <row r="95">
      <c r="A95" s="2" t="n"/>
      <c r="B95" s="3" t="n"/>
      <c r="C95" s="2" t="n"/>
      <c r="D95" s="3" t="n"/>
      <c r="E95" s="2" t="n"/>
      <c r="F95" s="2" t="n"/>
      <c r="G95" s="4" t="n"/>
      <c r="H95" s="2" t="n"/>
      <c r="I95" s="5" t="n"/>
      <c r="J95" s="6" t="n"/>
      <c r="K95" s="6" t="n"/>
      <c r="L95" s="7" t="n"/>
      <c r="M95" s="11">
        <f>IF($A95="","",$K95*12*$L95)</f>
        <v/>
      </c>
      <c r="N95" s="6" t="n"/>
      <c r="O95" s="6" t="n"/>
      <c r="P95" s="6" t="n"/>
      <c r="Q95" s="6" t="n"/>
      <c r="R95" s="7" t="n"/>
      <c r="S95" s="6" t="n"/>
      <c r="T95" s="11">
        <f>IF($A95="","",SUM($N95:$Q95,$S95)+$M95*$R95)</f>
        <v/>
      </c>
      <c r="U95" s="11">
        <f>IF($A95="","",$M95-$T95)</f>
        <v/>
      </c>
      <c r="V95" s="12">
        <f>IF($A95="","",IF($J95=0,0,$U95/$J95))</f>
        <v/>
      </c>
      <c r="W95" s="7" t="n"/>
      <c r="X95" s="13">
        <f>IF(OR($A95="",$W95=""),"",IF($V95&gt;=$W95,"Por encima del objetivo","Por debajo del objetivo"))</f>
        <v/>
      </c>
      <c r="Y95" s="3" t="n"/>
    </row>
    <row r="96">
      <c r="A96" s="2" t="n"/>
      <c r="B96" s="3" t="n"/>
      <c r="C96" s="2" t="n"/>
      <c r="D96" s="3" t="n"/>
      <c r="E96" s="2" t="n"/>
      <c r="F96" s="2" t="n"/>
      <c r="G96" s="4" t="n"/>
      <c r="H96" s="2" t="n"/>
      <c r="I96" s="5" t="n"/>
      <c r="J96" s="6" t="n"/>
      <c r="K96" s="6" t="n"/>
      <c r="L96" s="7" t="n"/>
      <c r="M96" s="8">
        <f>IF($A96="","",$K96*12*$L96)</f>
        <v/>
      </c>
      <c r="N96" s="6" t="n"/>
      <c r="O96" s="6" t="n"/>
      <c r="P96" s="6" t="n"/>
      <c r="Q96" s="6" t="n"/>
      <c r="R96" s="7" t="n"/>
      <c r="S96" s="6" t="n"/>
      <c r="T96" s="8">
        <f>IF($A96="","",SUM($N96:$Q96,$S96)+$M96*$R96)</f>
        <v/>
      </c>
      <c r="U96" s="8">
        <f>IF($A96="","",$M96-$T96)</f>
        <v/>
      </c>
      <c r="V96" s="9">
        <f>IF($A96="","",IF($J96=0,0,$U96/$J96))</f>
        <v/>
      </c>
      <c r="W96" s="7" t="n"/>
      <c r="X96" s="10">
        <f>IF(OR($A96="",$W96=""),"",IF($V96&gt;=$W96,"Por encima del objetivo","Por debajo del objetivo"))</f>
        <v/>
      </c>
      <c r="Y96" s="3" t="n"/>
    </row>
    <row r="97">
      <c r="A97" s="2" t="n"/>
      <c r="B97" s="3" t="n"/>
      <c r="C97" s="2" t="n"/>
      <c r="D97" s="3" t="n"/>
      <c r="E97" s="2" t="n"/>
      <c r="F97" s="2" t="n"/>
      <c r="G97" s="4" t="n"/>
      <c r="H97" s="2" t="n"/>
      <c r="I97" s="5" t="n"/>
      <c r="J97" s="6" t="n"/>
      <c r="K97" s="6" t="n"/>
      <c r="L97" s="7" t="n"/>
      <c r="M97" s="11">
        <f>IF($A97="","",$K97*12*$L97)</f>
        <v/>
      </c>
      <c r="N97" s="6" t="n"/>
      <c r="O97" s="6" t="n"/>
      <c r="P97" s="6" t="n"/>
      <c r="Q97" s="6" t="n"/>
      <c r="R97" s="7" t="n"/>
      <c r="S97" s="6" t="n"/>
      <c r="T97" s="11">
        <f>IF($A97="","",SUM($N97:$Q97,$S97)+$M97*$R97)</f>
        <v/>
      </c>
      <c r="U97" s="11">
        <f>IF($A97="","",$M97-$T97)</f>
        <v/>
      </c>
      <c r="V97" s="12">
        <f>IF($A97="","",IF($J97=0,0,$U97/$J97))</f>
        <v/>
      </c>
      <c r="W97" s="7" t="n"/>
      <c r="X97" s="13">
        <f>IF(OR($A97="",$W97=""),"",IF($V97&gt;=$W97,"Por encima del objetivo","Por debajo del objetivo"))</f>
        <v/>
      </c>
      <c r="Y97" s="3" t="n"/>
    </row>
    <row r="98">
      <c r="A98" s="2" t="n"/>
      <c r="B98" s="3" t="n"/>
      <c r="C98" s="2" t="n"/>
      <c r="D98" s="3" t="n"/>
      <c r="E98" s="2" t="n"/>
      <c r="F98" s="2" t="n"/>
      <c r="G98" s="4" t="n"/>
      <c r="H98" s="2" t="n"/>
      <c r="I98" s="5" t="n"/>
      <c r="J98" s="6" t="n"/>
      <c r="K98" s="6" t="n"/>
      <c r="L98" s="7" t="n"/>
      <c r="M98" s="8">
        <f>IF($A98="","",$K98*12*$L98)</f>
        <v/>
      </c>
      <c r="N98" s="6" t="n"/>
      <c r="O98" s="6" t="n"/>
      <c r="P98" s="6" t="n"/>
      <c r="Q98" s="6" t="n"/>
      <c r="R98" s="7" t="n"/>
      <c r="S98" s="6" t="n"/>
      <c r="T98" s="8">
        <f>IF($A98="","",SUM($N98:$Q98,$S98)+$M98*$R98)</f>
        <v/>
      </c>
      <c r="U98" s="8">
        <f>IF($A98="","",$M98-$T98)</f>
        <v/>
      </c>
      <c r="V98" s="9">
        <f>IF($A98="","",IF($J98=0,0,$U98/$J98))</f>
        <v/>
      </c>
      <c r="W98" s="7" t="n"/>
      <c r="X98" s="10">
        <f>IF(OR($A98="",$W98=""),"",IF($V98&gt;=$W98,"Por encima del objetivo","Por debajo del objetivo"))</f>
        <v/>
      </c>
      <c r="Y98" s="3" t="n"/>
    </row>
    <row r="99">
      <c r="A99" s="2" t="n"/>
      <c r="B99" s="3" t="n"/>
      <c r="C99" s="2" t="n"/>
      <c r="D99" s="3" t="n"/>
      <c r="E99" s="2" t="n"/>
      <c r="F99" s="2" t="n"/>
      <c r="G99" s="4" t="n"/>
      <c r="H99" s="2" t="n"/>
      <c r="I99" s="5" t="n"/>
      <c r="J99" s="6" t="n"/>
      <c r="K99" s="6" t="n"/>
      <c r="L99" s="7" t="n"/>
      <c r="M99" s="11">
        <f>IF($A99="","",$K99*12*$L99)</f>
        <v/>
      </c>
      <c r="N99" s="6" t="n"/>
      <c r="O99" s="6" t="n"/>
      <c r="P99" s="6" t="n"/>
      <c r="Q99" s="6" t="n"/>
      <c r="R99" s="7" t="n"/>
      <c r="S99" s="6" t="n"/>
      <c r="T99" s="11">
        <f>IF($A99="","",SUM($N99:$Q99,$S99)+$M99*$R99)</f>
        <v/>
      </c>
      <c r="U99" s="11">
        <f>IF($A99="","",$M99-$T99)</f>
        <v/>
      </c>
      <c r="V99" s="12">
        <f>IF($A99="","",IF($J99=0,0,$U99/$J99))</f>
        <v/>
      </c>
      <c r="W99" s="7" t="n"/>
      <c r="X99" s="13">
        <f>IF(OR($A99="",$W99=""),"",IF($V99&gt;=$W99,"Por encima del objetivo","Por debajo del objetivo"))</f>
        <v/>
      </c>
      <c r="Y99" s="3" t="n"/>
    </row>
    <row r="100">
      <c r="A100" s="2" t="n"/>
      <c r="B100" s="3" t="n"/>
      <c r="C100" s="2" t="n"/>
      <c r="D100" s="3" t="n"/>
      <c r="E100" s="2" t="n"/>
      <c r="F100" s="2" t="n"/>
      <c r="G100" s="4" t="n"/>
      <c r="H100" s="2" t="n"/>
      <c r="I100" s="5" t="n"/>
      <c r="J100" s="6" t="n"/>
      <c r="K100" s="6" t="n"/>
      <c r="L100" s="7" t="n"/>
      <c r="M100" s="8">
        <f>IF($A100="","",$K100*12*$L100)</f>
        <v/>
      </c>
      <c r="N100" s="6" t="n"/>
      <c r="O100" s="6" t="n"/>
      <c r="P100" s="6" t="n"/>
      <c r="Q100" s="6" t="n"/>
      <c r="R100" s="7" t="n"/>
      <c r="S100" s="6" t="n"/>
      <c r="T100" s="8">
        <f>IF($A100="","",SUM($N100:$Q100,$S100)+$M100*$R100)</f>
        <v/>
      </c>
      <c r="U100" s="8">
        <f>IF($A100="","",$M100-$T100)</f>
        <v/>
      </c>
      <c r="V100" s="9">
        <f>IF($A100="","",IF($J100=0,0,$U100/$J100))</f>
        <v/>
      </c>
      <c r="W100" s="7" t="n"/>
      <c r="X100" s="10">
        <f>IF(OR($A100="",$W100=""),"",IF($V100&gt;=$W100,"Por encima del objetivo","Por debajo del objetivo"))</f>
        <v/>
      </c>
      <c r="Y100" s="3" t="n"/>
    </row>
    <row r="101">
      <c r="A101" s="2" t="n"/>
      <c r="B101" s="3" t="n"/>
      <c r="C101" s="2" t="n"/>
      <c r="D101" s="3" t="n"/>
      <c r="E101" s="2" t="n"/>
      <c r="F101" s="2" t="n"/>
      <c r="G101" s="4" t="n"/>
      <c r="H101" s="2" t="n"/>
      <c r="I101" s="5" t="n"/>
      <c r="J101" s="6" t="n"/>
      <c r="K101" s="6" t="n"/>
      <c r="L101" s="7" t="n"/>
      <c r="M101" s="11">
        <f>IF($A101="","",$K101*12*$L101)</f>
        <v/>
      </c>
      <c r="N101" s="6" t="n"/>
      <c r="O101" s="6" t="n"/>
      <c r="P101" s="6" t="n"/>
      <c r="Q101" s="6" t="n"/>
      <c r="R101" s="7" t="n"/>
      <c r="S101" s="6" t="n"/>
      <c r="T101" s="11">
        <f>IF($A101="","",SUM($N101:$Q101,$S101)+$M101*$R101)</f>
        <v/>
      </c>
      <c r="U101" s="11">
        <f>IF($A101="","",$M101-$T101)</f>
        <v/>
      </c>
      <c r="V101" s="12">
        <f>IF($A101="","",IF($J101=0,0,$U101/$J101))</f>
        <v/>
      </c>
      <c r="W101" s="7" t="n"/>
      <c r="X101" s="13">
        <f>IF(OR($A101="",$W101=""),"",IF($V101&gt;=$W101,"Por encima del objetivo","Por debajo del objetivo"))</f>
        <v/>
      </c>
      <c r="Y101" s="3" t="n"/>
    </row>
  </sheetData>
  <autoFilter ref="A1:Y101"/>
  <conditionalFormatting sqref="V2:V101">
    <cfRule type="expression" priority="1" dxfId="0">
      <formula>AND($V2&lt;&gt;"",$W2&lt;&gt;"",$V2&gt;=$W2)</formula>
    </cfRule>
    <cfRule type="expression" priority="2" dxfId="1">
      <formula>AND($V2&lt;&gt;"",$W2&lt;&gt;"",$V2&lt;$W2)</formula>
    </cfRule>
  </conditionalFormatting>
  <conditionalFormatting sqref="X2:X101">
    <cfRule type="expression" priority="3" dxfId="0">
      <formula>$X2="Por encima del objetivo"</formula>
    </cfRule>
    <cfRule type="expression" priority="4" dxfId="1">
      <formula>$X2="Por debajo del objetivo"</formula>
    </cfRule>
  </conditionalFormatting>
  <dataValidations count="4">
    <dataValidation sqref="H2:H101" showErrorMessage="1" showInputMessage="1" allowBlank="1" type="list">
      <formula1>"Piso,Ático,Apartamento,Vivienda unifamiliar,Dúplex,Estudio"</formula1>
    </dataValidation>
    <dataValidation sqref="G2:G101" showErrorMessage="1" showInputMessage="1" allowBlank="1" type="date" operator="between">
      <formula1>1</formula1>
      <formula2>60000</formula2>
    </dataValidation>
    <dataValidation sqref="L2:L101 R2:R101 W2:W101" showErrorMessage="1" showInputMessage="1" allowBlank="1" type="decimal" operator="between">
      <formula1>0</formula1>
      <formula2>1</formula2>
    </dataValidation>
    <dataValidation sqref="I2:K101 N2:Q101 S2:S101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25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3" customWidth="1" min="1" max="1"/>
    <col width="20" customWidth="1" min="2" max="2"/>
    <col width="18" customWidth="1" min="3" max="3"/>
    <col width="18" customWidth="1" min="4" max="4"/>
    <col width="4" customWidth="1" min="5" max="5"/>
    <col width="15" customWidth="1" min="6" max="6"/>
    <col width="15" customWidth="1" min="7" max="7"/>
    <col width="15" customWidth="1" min="8" max="8"/>
    <col width="15" customWidth="1" min="9" max="9"/>
    <col width="15" customWidth="1" min="10" max="10"/>
    <col width="15" customWidth="1" min="11" max="11"/>
    <col width="15" customWidth="1" min="12" max="12"/>
    <col width="15" customWidth="1" min="13" max="13"/>
    <col width="15" customWidth="1" min="14" max="14"/>
  </cols>
  <sheetData>
    <row r="1" ht="30" customHeight="1">
      <c r="A1" s="14" t="inlineStr">
        <is>
          <t>Análisis de Cap Rate — Inmuebles residenciales</t>
        </is>
      </c>
      <c r="B1" s="29" t="n"/>
      <c r="C1" s="29" t="n"/>
      <c r="D1" s="29" t="n"/>
      <c r="E1" s="29" t="n"/>
      <c r="F1" s="29" t="n"/>
      <c r="G1" s="29" t="n"/>
      <c r="H1" s="29" t="n"/>
      <c r="I1" s="29" t="n"/>
      <c r="J1" s="29" t="n"/>
      <c r="K1" s="29" t="n"/>
      <c r="L1" s="29" t="n"/>
      <c r="M1" s="29" t="n"/>
      <c r="N1" s="30" t="n"/>
    </row>
    <row r="2"/>
    <row r="3">
      <c r="A3" s="15" t="inlineStr">
        <is>
          <t>Indicador</t>
        </is>
      </c>
      <c r="B3" s="15" t="inlineStr">
        <is>
          <t>Resultado</t>
        </is>
      </c>
    </row>
    <row r="4">
      <c r="A4" s="16" t="inlineStr">
        <is>
          <t>Número de inmuebles</t>
        </is>
      </c>
      <c r="B4" s="17">
        <f>COUNTIF('Inmuebles'!$A$2:$A$101,"&lt;&gt;")</f>
        <v/>
      </c>
    </row>
    <row r="5">
      <c r="A5" s="18" t="inlineStr">
        <is>
          <t>Valor total de mercado</t>
        </is>
      </c>
      <c r="B5" s="19">
        <f>SUM('Inmuebles'!$J$2:$J$101)</f>
        <v/>
      </c>
    </row>
    <row r="6">
      <c r="A6" s="16" t="inlineStr">
        <is>
          <t>NOI total anual</t>
        </is>
      </c>
      <c r="B6" s="19">
        <f>SUM('Inmuebles'!$U$2:$U$101)</f>
        <v/>
      </c>
    </row>
    <row r="7">
      <c r="A7" s="18" t="inlineStr">
        <is>
          <t>Cap rate medio</t>
        </is>
      </c>
      <c r="B7" s="20">
        <f>IFERROR(AVERAGE('Inmuebles'!$V$2:$V$101),0)</f>
        <v/>
      </c>
    </row>
    <row r="8">
      <c r="A8" s="16" t="inlineStr">
        <is>
          <t>Cap rate ponderado</t>
        </is>
      </c>
      <c r="B8" s="20">
        <f>IFERROR(SUM('Inmuebles'!$U$2:$U$101)/SUM('Inmuebles'!$J$2:$J$101),0)</f>
        <v/>
      </c>
    </row>
    <row r="9">
      <c r="A9" s="18" t="inlineStr">
        <is>
          <t>Inmuebles por encima del objetivo</t>
        </is>
      </c>
      <c r="B9" s="17">
        <f>COUNTIF('Inmuebles'!$X$2:$X$101,"Por encima del objetivo")</f>
        <v/>
      </c>
    </row>
    <row r="10"/>
    <row r="11">
      <c r="A11" s="21" t="inlineStr">
        <is>
          <t>Consulta de inmueble</t>
        </is>
      </c>
      <c r="B11" s="21" t="inlineStr"/>
    </row>
    <row r="12">
      <c r="A12" s="16" t="inlineStr">
        <is>
          <t>Seleccione ID inmueble</t>
        </is>
      </c>
      <c r="B12" s="22" t="inlineStr">
        <is>
          <t>INM-001</t>
        </is>
      </c>
    </row>
    <row r="13">
      <c r="A13" s="16" t="inlineStr">
        <is>
          <t>Cap rate del inmueble seleccionado</t>
        </is>
      </c>
      <c r="B13" s="20">
        <f>IF(B12="","",IFERROR(VLOOKUP(B12,'Inmuebles'!$A$2:$V$101,22,FALSE),""))</f>
        <v/>
      </c>
    </row>
    <row r="14"/>
    <row r="15"/>
    <row r="16">
      <c r="A16" s="15" t="inlineStr">
        <is>
          <t>Ciudad</t>
        </is>
      </c>
      <c r="B16" s="15" t="inlineStr">
        <is>
          <t>Valor de mercado (€)</t>
        </is>
      </c>
      <c r="C16" s="15" t="inlineStr">
        <is>
          <t>NOI anual (€)</t>
        </is>
      </c>
      <c r="D16" s="15" t="inlineStr">
        <is>
          <t>Cap rate medio</t>
        </is>
      </c>
    </row>
    <row r="17">
      <c r="A17" s="23" t="inlineStr">
        <is>
          <t>Madrid</t>
        </is>
      </c>
      <c r="B17" s="8">
        <f>IFERROR(SUMIF('Inmuebles'!$E$2:$E$101,A17,'Inmuebles'!$J$2:$J$101),0)</f>
        <v/>
      </c>
      <c r="C17" s="8">
        <f>IFERROR(SUMIF('Inmuebles'!$E$2:$E$101,A17,'Inmuebles'!$U$2:$U$101),0)</f>
        <v/>
      </c>
      <c r="D17" s="9">
        <f>IFERROR(SUMIF('Inmuebles'!$E$2:$E$101,A17,'Inmuebles'!$V$2:$V$101)/COUNTIF('Inmuebles'!$E$2:$E$101,A17),0)</f>
        <v/>
      </c>
    </row>
    <row r="18">
      <c r="A18" s="24" t="inlineStr">
        <is>
          <t>Barcelona</t>
        </is>
      </c>
      <c r="B18" s="11">
        <f>IFERROR(SUMIF('Inmuebles'!$E$2:$E$101,A18,'Inmuebles'!$J$2:$J$101),0)</f>
        <v/>
      </c>
      <c r="C18" s="11">
        <f>IFERROR(SUMIF('Inmuebles'!$E$2:$E$101,A18,'Inmuebles'!$U$2:$U$101),0)</f>
        <v/>
      </c>
      <c r="D18" s="12">
        <f>IFERROR(SUMIF('Inmuebles'!$E$2:$E$101,A18,'Inmuebles'!$V$2:$V$101)/COUNTIF('Inmuebles'!$E$2:$E$101,A18),0)</f>
        <v/>
      </c>
    </row>
    <row r="19">
      <c r="A19" s="23" t="inlineStr">
        <is>
          <t>Sevilla</t>
        </is>
      </c>
      <c r="B19" s="8">
        <f>IFERROR(SUMIF('Inmuebles'!$E$2:$E$101,A19,'Inmuebles'!$J$2:$J$101),0)</f>
        <v/>
      </c>
      <c r="C19" s="8">
        <f>IFERROR(SUMIF('Inmuebles'!$E$2:$E$101,A19,'Inmuebles'!$U$2:$U$101),0)</f>
        <v/>
      </c>
      <c r="D19" s="9">
        <f>IFERROR(SUMIF('Inmuebles'!$E$2:$E$101,A19,'Inmuebles'!$V$2:$V$101)/COUNTIF('Inmuebles'!$E$2:$E$101,A19),0)</f>
        <v/>
      </c>
    </row>
    <row r="20">
      <c r="A20" s="24" t="inlineStr">
        <is>
          <t>Valencia</t>
        </is>
      </c>
      <c r="B20" s="11">
        <f>IFERROR(SUMIF('Inmuebles'!$E$2:$E$101,A20,'Inmuebles'!$J$2:$J$101),0)</f>
        <v/>
      </c>
      <c r="C20" s="11">
        <f>IFERROR(SUMIF('Inmuebles'!$E$2:$E$101,A20,'Inmuebles'!$U$2:$U$101),0)</f>
        <v/>
      </c>
      <c r="D20" s="12">
        <f>IFERROR(SUMIF('Inmuebles'!$E$2:$E$101,A20,'Inmuebles'!$V$2:$V$101)/COUNTIF('Inmuebles'!$E$2:$E$101,A20),0)</f>
        <v/>
      </c>
    </row>
    <row r="21">
      <c r="A21" s="23" t="inlineStr">
        <is>
          <t>Málaga</t>
        </is>
      </c>
      <c r="B21" s="8">
        <f>IFERROR(SUMIF('Inmuebles'!$E$2:$E$101,A21,'Inmuebles'!$J$2:$J$101),0)</f>
        <v/>
      </c>
      <c r="C21" s="8">
        <f>IFERROR(SUMIF('Inmuebles'!$E$2:$E$101,A21,'Inmuebles'!$U$2:$U$101),0)</f>
        <v/>
      </c>
      <c r="D21" s="9">
        <f>IFERROR(SUMIF('Inmuebles'!$E$2:$E$101,A21,'Inmuebles'!$V$2:$V$101)/COUNTIF('Inmuebles'!$E$2:$E$101,A21),0)</f>
        <v/>
      </c>
    </row>
    <row r="22">
      <c r="A22" s="24" t="inlineStr">
        <is>
          <t>Zaragoza</t>
        </is>
      </c>
      <c r="B22" s="11">
        <f>IFERROR(SUMIF('Inmuebles'!$E$2:$E$101,A22,'Inmuebles'!$J$2:$J$101),0)</f>
        <v/>
      </c>
      <c r="C22" s="11">
        <f>IFERROR(SUMIF('Inmuebles'!$E$2:$E$101,A22,'Inmuebles'!$U$2:$U$101),0)</f>
        <v/>
      </c>
      <c r="D22" s="12">
        <f>IFERROR(SUMIF('Inmuebles'!$E$2:$E$101,A22,'Inmuebles'!$V$2:$V$101)/COUNTIF('Inmuebles'!$E$2:$E$101,A22),0)</f>
        <v/>
      </c>
    </row>
    <row r="23">
      <c r="A23" s="23" t="inlineStr">
        <is>
          <t>Bilbao</t>
        </is>
      </c>
      <c r="B23" s="8">
        <f>IFERROR(SUMIF('Inmuebles'!$E$2:$E$101,A23,'Inmuebles'!$J$2:$J$101),0)</f>
        <v/>
      </c>
      <c r="C23" s="8">
        <f>IFERROR(SUMIF('Inmuebles'!$E$2:$E$101,A23,'Inmuebles'!$U$2:$U$101),0)</f>
        <v/>
      </c>
      <c r="D23" s="9">
        <f>IFERROR(SUMIF('Inmuebles'!$E$2:$E$101,A23,'Inmuebles'!$V$2:$V$101)/COUNTIF('Inmuebles'!$E$2:$E$101,A23),0)</f>
        <v/>
      </c>
    </row>
    <row r="24">
      <c r="A24" s="24" t="inlineStr">
        <is>
          <t>Alicante</t>
        </is>
      </c>
      <c r="B24" s="11">
        <f>IFERROR(SUMIF('Inmuebles'!$E$2:$E$101,A24,'Inmuebles'!$J$2:$J$101),0)</f>
        <v/>
      </c>
      <c r="C24" s="11">
        <f>IFERROR(SUMIF('Inmuebles'!$E$2:$E$101,A24,'Inmuebles'!$U$2:$U$101),0)</f>
        <v/>
      </c>
      <c r="D24" s="12">
        <f>IFERROR(SUMIF('Inmuebles'!$E$2:$E$101,A24,'Inmuebles'!$V$2:$V$101)/COUNTIF('Inmuebles'!$E$2:$E$101,A24),0)</f>
        <v/>
      </c>
    </row>
    <row r="25">
      <c r="A25" s="23" t="inlineStr">
        <is>
          <t>Palma</t>
        </is>
      </c>
      <c r="B25" s="8">
        <f>IFERROR(SUMIF('Inmuebles'!$E$2:$E$101,A25,'Inmuebles'!$J$2:$J$101),0)</f>
        <v/>
      </c>
      <c r="C25" s="8">
        <f>IFERROR(SUMIF('Inmuebles'!$E$2:$E$101,A25,'Inmuebles'!$U$2:$U$101),0)</f>
        <v/>
      </c>
      <c r="D25" s="9">
        <f>IFERROR(SUMIF('Inmuebles'!$E$2:$E$101,A25,'Inmuebles'!$V$2:$V$101)/COUNTIF('Inmuebles'!$E$2:$E$101,A25),0)</f>
        <v/>
      </c>
    </row>
  </sheetData>
  <mergeCells count="1">
    <mergeCell ref="A1:N1"/>
  </mergeCells>
  <dataValidations count="1">
    <dataValidation sqref="B12" showErrorMessage="1" showInputMessage="1" allowBlank="1" type="list">
      <formula1>'Inmuebles'!$A$2:$A$101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1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8" customWidth="1" min="1" max="1"/>
    <col width="105" customWidth="1" min="2" max="2"/>
    <col width="4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0" customHeight="1">
      <c r="A1" s="14" t="inlineStr">
        <is>
          <t>Guía de uso — Cálculo del Cap Rate</t>
        </is>
      </c>
      <c r="B1" s="29" t="n"/>
      <c r="C1" s="29" t="n"/>
      <c r="D1" s="29" t="n"/>
      <c r="E1" s="29" t="n"/>
      <c r="F1" s="29" t="n"/>
      <c r="G1" s="29" t="n"/>
      <c r="H1" s="30" t="n"/>
    </row>
    <row r="2"/>
    <row r="3">
      <c r="A3" s="15" t="inlineStr">
        <is>
          <t>Sección</t>
        </is>
      </c>
      <c r="B3" s="15" t="inlineStr">
        <is>
          <t>Explicación</t>
        </is>
      </c>
    </row>
    <row r="4" ht="48" customHeight="1">
      <c r="A4" s="25" t="inlineStr">
        <is>
          <t>Hoja Inmuebles</t>
        </is>
      </c>
      <c r="B4" s="26" t="inlineStr">
        <is>
          <t>Introduzca o actualice los datos en las celdas amarillas. La hoja está preparada para 100 inmuebles. Los campos calculados muestran ingresos brutos anuales, gastos operativos totales, NOI, cap rate y evaluación frente al objetivo.</t>
        </is>
      </c>
    </row>
    <row r="5" ht="48" customHeight="1">
      <c r="A5" s="27" t="inlineStr">
        <is>
          <t>Hoja Resumen</t>
        </is>
      </c>
      <c r="B5" s="28" t="inlineStr">
        <is>
          <t>Muestra indicadores ejecutivos, consulta individual mediante ID, resumen por ciudad y gráficos de cap rate, valor de mercado, NOI y gastos operativos.</t>
        </is>
      </c>
    </row>
    <row r="6" ht="48" customHeight="1">
      <c r="A6" s="25" t="inlineStr">
        <is>
          <t>Fórmula del cap rate</t>
        </is>
      </c>
      <c r="B6" s="26" t="inlineStr">
        <is>
          <t>Cap rate = NOI anual / valor de mercado × 100. El NOI es el ingreso neto operativo anual antes de financiación. En la hoja, los gastos de gestión se calculan como ingresos brutos anuales multiplicados por el porcentaje de gestión.</t>
        </is>
      </c>
    </row>
    <row r="7" ht="48" customHeight="1">
      <c r="A7" s="27" t="inlineStr">
        <is>
          <t>NOI y rentabilidad</t>
        </is>
      </c>
      <c r="B7" s="28" t="inlineStr">
        <is>
          <t>La rentabilidad bruta relaciona ingresos de alquiler y valor de mercado sin descontar gastos. La rentabilidad neta o cap rate descuenta los gastos operativos recurrentes y ofrece una comparación más realista entre inmuebles.</t>
        </is>
      </c>
    </row>
    <row r="8" ht="48" customHeight="1">
      <c r="A8" s="25" t="inlineStr">
        <is>
          <t>Gastos considerados</t>
        </is>
      </c>
      <c r="B8" s="26" t="inlineStr">
        <is>
          <t>Se incluyen IBI, comunidad, seguro, mantenimiento, gestión del alquiler y otros gastos deducibles. Revise que todos los importes sean anuales y que estén correctamente documentados.</t>
        </is>
      </c>
    </row>
    <row r="9" ht="48" customHeight="1">
      <c r="A9" s="27" t="inlineStr">
        <is>
          <t>Financiación</t>
        </is>
      </c>
      <c r="B9" s="28" t="inlineStr">
        <is>
          <t>El cap rate no incluye financiación ni cuota hipotecaria. Para analizar la rentabilidad del inversor debe calcularse adicionalmente el flujo de caja después de deuda, incluyendo cuotas, intereses, amortización y costes financieros.</t>
        </is>
      </c>
    </row>
    <row r="10" ht="48" customHeight="1">
      <c r="A10" s="25" t="inlineStr">
        <is>
          <t>Fiscalidad y normativa</t>
        </is>
      </c>
      <c r="B10" s="26" t="inlineStr">
        <is>
          <t>Revise el tratamiento de IRPF del alquiler, gastos deducibles y amortización fiscal, incluida la referencia habitual de amortización del 3 % cuando proceda. Considere también LAU, fianza, IBI y certificado energético conforme a la normativa vigente.</t>
        </is>
      </c>
    </row>
    <row r="11" ht="48" customHeight="1">
      <c r="A11" s="27" t="inlineStr">
        <is>
          <t>Advertencia de valoración</t>
        </is>
      </c>
      <c r="B11" s="28" t="inlineStr">
        <is>
          <t>El valor de mercado debe contrastarse con una tasación, inmuebles comparables, nota simple registral y referencia catastral. Esta plantilla es una herramienta de análisis y no sustituye el asesoramiento profesional fiscal, legal o de valoración.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2026-09-07T11:34:11Z</dcterms:created>
  <dcterms:modified xmlns:dcterms="http://purl.org/dc/terms/" xmlns:xsi="http://www.w3.org/2001/XMLSchema-instance" xsi:type="dcterms:W3CDTF">2026-09-07T11:34:11Z</dcterms:modified>
</cp:coreProperties>
</file>