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opiedades" sheetId="1" state="visible" r:id="rId1"/>
    <sheet xmlns:r="http://schemas.openxmlformats.org/officeDocument/2006/relationships" name="Resumen" sheetId="2" state="visible" r:id="rId2"/>
    <sheet xmlns:r="http://schemas.openxmlformats.org/officeDocument/2006/relationships" name="Instrucciones" sheetId="3" state="visible" r:id="rId3"/>
  </sheets>
  <definedNames>
    <definedName name="_xlnm._FilterDatabase" localSheetId="0" hidden="1">'Propiedades'!$A$1:$AH$101</definedName>
  </definedNames>
  <calcPr calcId="124519" fullCalcOnLoad="1"/>
</workbook>
</file>

<file path=xl/styles.xml><?xml version="1.0" encoding="utf-8"?>
<styleSheet xmlns="http://schemas.openxmlformats.org/spreadsheetml/2006/main">
  <numFmts count="5">
    <numFmt numFmtId="164" formatCode="DD/MM/AAAA"/>
    <numFmt numFmtId="165" formatCode="#.##0,00 &quot;€&quot;"/>
    <numFmt numFmtId="166" formatCode="0,00%"/>
    <numFmt numFmtId="167" formatCode="0,00"/>
    <numFmt numFmtId="168" formatCode="DD/MM/YYYY"/>
  </numFmts>
  <fonts count="5">
    <font>
      <name val="Calibri"/>
      <family val="2"/>
      <color theme="1"/>
      <sz val="11"/>
      <scheme val="minor"/>
    </font>
    <font>
      <name val="Calibri"/>
      <b val="1"/>
      <color rgb="00FFFFFF"/>
      <sz val="11"/>
    </font>
    <font>
      <name val="Calibri"/>
      <color rgb="001F2937"/>
      <sz val="10"/>
    </font>
    <font>
      <name val="Calibri"/>
      <b val="1"/>
      <color rgb="00FFFFFF"/>
      <sz val="16"/>
    </font>
    <font>
      <name val="Calibri"/>
      <b val="1"/>
      <color rgb="001F2937"/>
      <sz val="11"/>
    </font>
  </fonts>
  <fills count="7">
    <fill>
      <patternFill/>
    </fill>
    <fill>
      <patternFill patternType="gray125"/>
    </fill>
    <fill>
      <patternFill patternType="solid">
        <fgColor rgb="000F766E"/>
      </patternFill>
    </fill>
    <fill>
      <patternFill patternType="solid">
        <fgColor rgb="00FFFBEB"/>
      </patternFill>
    </fill>
    <fill>
      <patternFill patternType="solid">
        <fgColor rgb="00F0FDFA"/>
      </patternFill>
    </fill>
    <fill>
      <patternFill patternType="solid">
        <fgColor rgb="00FFFFFF"/>
      </patternFill>
    </fill>
    <fill>
      <patternFill patternType="solid">
        <fgColor rgb="0014B8A6"/>
      </patternFill>
    </fill>
  </fills>
  <borders count="6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  <border>
      <left/>
      <right/>
      <top style="thin">
        <color rgb="00D1D5DB"/>
      </top>
      <bottom/>
      <diagonal/>
    </border>
    <border>
      <left/>
      <right style="thin">
        <color rgb="00D1D5DB"/>
      </right>
      <top style="thin">
        <color rgb="00D1D5DB"/>
      </top>
      <bottom/>
      <diagonal/>
    </border>
    <border>
      <left/>
      <right/>
      <top style="thin">
        <color rgb="00D1D5DB"/>
      </top>
      <bottom style="thin">
        <color rgb="00D1D5DB"/>
      </bottom>
      <diagonal/>
    </border>
    <border>
      <left/>
      <right style="thin">
        <color rgb="00D1D5DB"/>
      </right>
      <top style="thin">
        <color rgb="00D1D5DB"/>
      </top>
      <bottom style="thin">
        <color rgb="00D1D5DB"/>
      </bottom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3" borderId="1" applyAlignment="1" pivotButton="0" quotePrefix="0" xfId="0">
      <alignment horizontal="center" vertical="center"/>
    </xf>
    <xf numFmtId="0" fontId="2" fillId="3" borderId="1" applyAlignment="1" pivotButton="0" quotePrefix="0" xfId="0">
      <alignment horizontal="left" vertical="center"/>
    </xf>
    <xf numFmtId="164" fontId="2" fillId="3" borderId="1" applyAlignment="1" pivotButton="0" quotePrefix="0" xfId="0">
      <alignment horizontal="center" vertical="center"/>
    </xf>
    <xf numFmtId="165" fontId="2" fillId="3" borderId="1" applyAlignment="1" pivotButton="0" quotePrefix="0" xfId="0">
      <alignment horizontal="center" vertical="center"/>
    </xf>
    <xf numFmtId="166" fontId="2" fillId="3" borderId="1" applyAlignment="1" pivotButton="0" quotePrefix="0" xfId="0">
      <alignment horizontal="center" vertical="center"/>
    </xf>
    <xf numFmtId="1" fontId="2" fillId="3" borderId="1" applyAlignment="1" pivotButton="0" quotePrefix="0" xfId="0">
      <alignment horizontal="center" vertical="center"/>
    </xf>
    <xf numFmtId="165" fontId="2" fillId="4" borderId="1" applyAlignment="1" pivotButton="0" quotePrefix="0" xfId="0">
      <alignment horizontal="left" vertical="center"/>
    </xf>
    <xf numFmtId="166" fontId="2" fillId="4" borderId="1" applyAlignment="1" pivotButton="0" quotePrefix="0" xfId="0">
      <alignment horizontal="center" vertical="center"/>
    </xf>
    <xf numFmtId="167" fontId="2" fillId="4" borderId="1" applyAlignment="1" pivotButton="0" quotePrefix="0" xfId="0">
      <alignment horizontal="center" vertical="center"/>
    </xf>
    <xf numFmtId="0" fontId="2" fillId="4" borderId="1" applyAlignment="1" pivotButton="0" quotePrefix="0" xfId="0">
      <alignment horizontal="center" vertical="center"/>
    </xf>
    <xf numFmtId="165" fontId="2" fillId="5" borderId="1" applyAlignment="1" pivotButton="0" quotePrefix="0" xfId="0">
      <alignment horizontal="left" vertical="center"/>
    </xf>
    <xf numFmtId="166" fontId="2" fillId="5" borderId="1" applyAlignment="1" pivotButton="0" quotePrefix="0" xfId="0">
      <alignment horizontal="center" vertical="center"/>
    </xf>
    <xf numFmtId="167" fontId="2" fillId="5" borderId="1" applyAlignment="1" pivotButton="0" quotePrefix="0" xfId="0">
      <alignment horizontal="center" vertical="center"/>
    </xf>
    <xf numFmtId="0" fontId="2" fillId="5" borderId="1" applyAlignment="1" pivotButton="0" quotePrefix="0" xfId="0">
      <alignment horizontal="center" vertical="center"/>
    </xf>
    <xf numFmtId="0" fontId="3" fillId="2" borderId="1" applyAlignment="1" pivotButton="0" quotePrefix="0" xfId="0">
      <alignment horizontal="center" vertical="center"/>
    </xf>
    <xf numFmtId="0" fontId="0" fillId="2" borderId="1" pivotButton="0" quotePrefix="0" xfId="0"/>
    <xf numFmtId="0" fontId="1" fillId="6" borderId="1" applyAlignment="1" pivotButton="0" quotePrefix="0" xfId="0">
      <alignment horizontal="center" vertical="center"/>
    </xf>
    <xf numFmtId="0" fontId="0" fillId="6" borderId="1" pivotButton="0" quotePrefix="0" xfId="0"/>
    <xf numFmtId="0" fontId="1" fillId="6" borderId="1" applyAlignment="1" pivotButton="0" quotePrefix="0" xfId="0">
      <alignment horizontal="left" vertical="center"/>
    </xf>
    <xf numFmtId="0" fontId="4" fillId="3" borderId="1" applyAlignment="1" pivotButton="0" quotePrefix="0" xfId="0">
      <alignment horizontal="center" vertical="center"/>
    </xf>
    <xf numFmtId="0" fontId="2" fillId="4" borderId="1" applyAlignment="1" pivotButton="0" quotePrefix="0" xfId="0">
      <alignment horizontal="left" vertical="center"/>
    </xf>
    <xf numFmtId="165" fontId="2" fillId="5" borderId="1" applyAlignment="1" pivotButton="0" quotePrefix="0" xfId="0">
      <alignment horizontal="center" vertical="center"/>
    </xf>
    <xf numFmtId="0" fontId="2" fillId="5" borderId="1" applyAlignment="1" pivotButton="0" quotePrefix="0" xfId="0">
      <alignment horizontal="left" vertical="center"/>
    </xf>
    <xf numFmtId="166" fontId="2" fillId="5" borderId="1" applyAlignment="1" pivotButton="0" quotePrefix="0" xfId="0">
      <alignment horizontal="left" vertical="center"/>
    </xf>
    <xf numFmtId="167" fontId="2" fillId="5" borderId="1" applyAlignment="1" pivotButton="0" quotePrefix="0" xfId="0">
      <alignment horizontal="left" vertical="center"/>
    </xf>
    <xf numFmtId="0" fontId="2" fillId="4" borderId="1" applyAlignment="1" pivotButton="0" quotePrefix="0" xfId="0">
      <alignment horizontal="left" vertical="top" wrapText="1"/>
    </xf>
    <xf numFmtId="0" fontId="2" fillId="5" borderId="1" applyAlignment="1" pivotButton="0" quotePrefix="0" xfId="0">
      <alignment horizontal="left" vertical="top" wrapText="1"/>
    </xf>
    <xf numFmtId="164" fontId="2" fillId="3" borderId="1" applyAlignment="1" pivotButton="0" quotePrefix="0" xfId="0">
      <alignment horizontal="center" vertical="center"/>
    </xf>
    <xf numFmtId="167" fontId="2" fillId="4" borderId="1" applyAlignment="1" pivotButton="0" quotePrefix="0" xfId="0">
      <alignment horizontal="center" vertical="center"/>
    </xf>
    <xf numFmtId="167" fontId="2" fillId="5" borderId="1" applyAlignment="1" pivotButton="0" quotePrefix="0" xfId="0">
      <alignment horizontal="center" vertical="center"/>
    </xf>
    <xf numFmtId="0" fontId="0" fillId="0" borderId="4" pivotButton="0" quotePrefix="0" xfId="0"/>
    <xf numFmtId="0" fontId="0" fillId="0" borderId="5" pivotButton="0" quotePrefix="0" xfId="0"/>
    <xf numFmtId="167" fontId="2" fillId="5" borderId="1" applyAlignment="1" pivotButton="0" quotePrefix="0" xfId="0">
      <alignment horizontal="left" vertical="center"/>
    </xf>
    <xf numFmtId="168" fontId="2" fillId="3" borderId="1" applyAlignment="1" pivotButton="0" quotePrefix="0" xfId="0">
      <alignment horizontal="center" vertical="center"/>
    </xf>
  </cellXfs>
  <cellStyles count="1">
    <cellStyle name="Normal" xfId="0" builtinId="0" hidden="0"/>
  </cellStyles>
  <dxfs count="2">
    <dxf>
      <font>
        <name val="Calibri"/>
        <b val="1"/>
        <color rgb="00166534"/>
        <sz val="10"/>
      </font>
      <fill>
        <patternFill patternType="solid">
          <fgColor rgb="00DCFCE7"/>
        </patternFill>
      </fill>
    </dxf>
    <dxf>
      <font>
        <name val="Calibri"/>
        <b val="1"/>
        <color rgb="00991B1B"/>
        <sz val="10"/>
      </font>
      <fill>
        <patternFill patternType="solid">
          <fgColor rgb="00FEE2E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Cash-on-cash por propiedad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'Propiedades'!AE1</f>
            </strRef>
          </tx>
          <spPr>
            <a:solidFill xmlns:a="http://schemas.openxmlformats.org/drawingml/2006/main">
              <a:srgbClr val="14B8A6"/>
            </a:solidFill>
            <a:ln xmlns:a="http://schemas.openxmlformats.org/drawingml/2006/main">
              <a:prstDash val="solid"/>
            </a:ln>
          </spPr>
          <cat>
            <numRef>
              <f>'Propiedades'!$A$2:$A$101</f>
            </numRef>
          </cat>
          <val>
            <numRef>
              <f>'Propiedades'!$AE$2:$AE$101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Rentabilidad</a:t>
                </a:r>
              </a:p>
            </rich>
          </tx>
        </title>
        <numFmt formatCode="0,0%" sourceLinked="0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ID propiedad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Flujo de caja anual por propiedad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'Propiedades'!AC1</f>
            </strRef>
          </tx>
          <spPr>
            <a:solidFill xmlns:a="http://schemas.openxmlformats.org/drawingml/2006/main">
              <a:srgbClr val="22C55E"/>
            </a:solidFill>
            <a:ln xmlns:a="http://schemas.openxmlformats.org/drawingml/2006/main">
              <a:prstDash val="solid"/>
            </a:ln>
          </spPr>
          <cat>
            <numRef>
              <f>'Propiedades'!$A$2:$A$101</f>
            </numRef>
          </cat>
          <val>
            <numRef>
              <f>'Propiedades'!$AC$2:$AC$101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ID propiedad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Euros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Composición media de gastos operativos</a:t>
            </a:r>
          </a:p>
        </rich>
      </tx>
    </title>
    <plotArea>
      <pieChart>
        <varyColors val="1"/>
        <ser>
          <idx val="0"/>
          <order val="0"/>
          <tx>
            <strRef>
              <f>'Resumen'!K2</f>
            </strRef>
          </tx>
          <spPr>
            <a:ln xmlns:a="http://schemas.openxmlformats.org/drawingml/2006/main">
              <a:prstDash val="solid"/>
            </a:ln>
          </spPr>
          <cat>
            <numRef>
              <f>'Resumen'!$J$3:$J$8</f>
            </numRef>
          </cat>
          <val>
            <numRef>
              <f>'Resumen'!$K$3:$K$8</f>
            </numRef>
          </val>
        </ser>
        <firstSliceAng val="0"/>
      </pieChart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0</col>
      <colOff>0</colOff>
      <row>20</row>
      <rowOff>0</rowOff>
    </from>
    <ext cx="432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9</col>
      <colOff>0</colOff>
      <row>20</row>
      <rowOff>0</rowOff>
    </from>
    <ext cx="4320000" cy="288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18</col>
      <colOff>0</colOff>
      <row>20</row>
      <rowOff>0</rowOff>
    </from>
    <ext cx="4320000" cy="288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tabColor rgb="000F766E"/>
    <outlinePr summaryBelow="1" summaryRight="1"/>
    <pageSetUpPr/>
  </sheetPr>
  <dimension ref="A1:AH10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29" customWidth="1" min="2" max="2"/>
    <col width="13" customWidth="1" min="3" max="3"/>
    <col width="31" customWidth="1" min="4" max="4"/>
    <col width="16" customWidth="1" min="5" max="5"/>
    <col width="20" customWidth="1" min="6" max="6"/>
    <col width="24" customWidth="1" min="7" max="7"/>
    <col width="18" customWidth="1" min="8" max="8"/>
    <col width="18" customWidth="1" min="9" max="9"/>
    <col width="18" customWidth="1" min="10" max="10"/>
    <col width="17" customWidth="1" min="11" max="11"/>
    <col width="16" customWidth="1" min="12" max="12"/>
    <col width="18" customWidth="1" min="13" max="13"/>
    <col width="20" customWidth="1" min="14" max="14"/>
    <col width="18" customWidth="1" min="15" max="15"/>
    <col width="18" customWidth="1" min="16" max="16"/>
    <col width="22" customWidth="1" min="17" max="17"/>
    <col width="24" customWidth="1" min="18" max="18"/>
    <col width="16" customWidth="1" min="19" max="19"/>
    <col width="20" customWidth="1" min="20" max="20"/>
    <col width="15" customWidth="1" min="21" max="21"/>
    <col width="17" customWidth="1" min="22" max="22"/>
    <col width="22" customWidth="1" min="23" max="23"/>
    <col width="21" customWidth="1" min="24" max="24"/>
    <col width="20" customWidth="1" min="25" max="25"/>
    <col width="18" customWidth="1" min="26" max="26"/>
    <col width="25" customWidth="1" min="27" max="27"/>
    <col width="23" customWidth="1" min="28" max="28"/>
    <col width="31" customWidth="1" min="29" max="29"/>
    <col width="25" customWidth="1" min="30" max="30"/>
    <col width="18" customWidth="1" min="31" max="31"/>
    <col width="20" customWidth="1" min="32" max="32"/>
    <col width="12" customWidth="1" min="33" max="33"/>
    <col width="22" customWidth="1" min="34" max="34"/>
  </cols>
  <sheetData>
    <row r="1" ht="32" customHeight="1">
      <c r="A1" s="1" t="inlineStr">
        <is>
          <t>ID propiedad</t>
        </is>
      </c>
      <c r="B1" s="1" t="inlineStr">
        <is>
          <t>Propietario / sociedad patrimonial</t>
        </is>
      </c>
      <c r="C1" s="1" t="inlineStr">
        <is>
          <t>NIF</t>
        </is>
      </c>
      <c r="D1" s="1" t="inlineStr">
        <is>
          <t>Dirección</t>
        </is>
      </c>
      <c r="E1" s="1" t="inlineStr">
        <is>
          <t>Ciudad</t>
        </is>
      </c>
      <c r="F1" s="1" t="inlineStr">
        <is>
          <t>Tipo de inmueble</t>
        </is>
      </c>
      <c r="G1" s="1" t="inlineStr">
        <is>
          <t>Referencia catastral</t>
        </is>
      </c>
      <c r="H1" s="1" t="inlineStr">
        <is>
          <t>Fecha de adquisición</t>
        </is>
      </c>
      <c r="I1" s="1" t="inlineStr">
        <is>
          <t>Precio de compra (€)</t>
        </is>
      </c>
      <c r="J1" s="1" t="inlineStr">
        <is>
          <t>Gastos de compra (€)</t>
        </is>
      </c>
      <c r="K1" s="1" t="inlineStr">
        <is>
          <t>Reforma inicial (€)</t>
        </is>
      </c>
      <c r="L1" s="1" t="inlineStr">
        <is>
          <t>Mobiliario (€)</t>
        </is>
      </c>
      <c r="M1" s="1" t="inlineStr">
        <is>
          <t>Entrada aportada (€)</t>
        </is>
      </c>
      <c r="N1" s="1" t="inlineStr">
        <is>
          <t>Importe hipotecario (€)</t>
        </is>
      </c>
      <c r="O1" s="1" t="inlineStr">
        <is>
          <t>Tipo de interés anual (%)</t>
        </is>
      </c>
      <c r="P1" s="1" t="inlineStr">
        <is>
          <t>Plazo hipotecario (años)</t>
        </is>
      </c>
      <c r="Q1" s="1" t="inlineStr">
        <is>
          <t>Cuota hipotecaria mensual (€)</t>
        </is>
      </c>
      <c r="R1" s="1" t="inlineStr">
        <is>
          <t>Ingreso mensual por alquiler (€)</t>
        </is>
      </c>
      <c r="S1" s="1" t="inlineStr">
        <is>
          <t>Meses alquilados</t>
        </is>
      </c>
      <c r="T1" s="1" t="inlineStr">
        <is>
          <t>Comunidad mensual (€)</t>
        </is>
      </c>
      <c r="U1" s="1" t="inlineStr">
        <is>
          <t>IBI anual (€)</t>
        </is>
      </c>
      <c r="V1" s="1" t="inlineStr">
        <is>
          <t>Seguro anual (€)</t>
        </is>
      </c>
      <c r="W1" s="1" t="inlineStr">
        <is>
          <t>Mantenimiento anual (€)</t>
        </is>
      </c>
      <c r="X1" s="1" t="inlineStr">
        <is>
          <t>Gestión inmobiliaria (%)</t>
        </is>
      </c>
      <c r="Y1" s="1" t="inlineStr">
        <is>
          <t>Otros gastos anuales (€)</t>
        </is>
      </c>
      <c r="Z1" s="1" t="inlineStr">
        <is>
          <t>Vacancia anual (€)</t>
        </is>
      </c>
      <c r="AA1" s="1" t="inlineStr">
        <is>
          <t>Gastos operativos anuales (€)</t>
        </is>
      </c>
      <c r="AB1" s="1" t="inlineStr">
        <is>
          <t>Servicio anual de deuda (€)</t>
        </is>
      </c>
      <c r="AC1" s="1" t="inlineStr">
        <is>
          <t>Flujo de caja anual antes de impuestos (€)</t>
        </is>
      </c>
      <c r="AD1" s="1" t="inlineStr">
        <is>
          <t>Efectivo total invertido (€)</t>
        </is>
      </c>
      <c r="AE1" s="1" t="inlineStr">
        <is>
          <t>Cash-on-cash (%)</t>
        </is>
      </c>
      <c r="AF1" s="1" t="inlineStr">
        <is>
          <t>Rentabilidad bruta (%)</t>
        </is>
      </c>
      <c r="AG1" s="1" t="inlineStr">
        <is>
          <t>DSCR</t>
        </is>
      </c>
      <c r="AH1" s="1" t="inlineStr">
        <is>
          <t>Estado de rentabilidad</t>
        </is>
      </c>
    </row>
    <row r="2">
      <c r="A2" s="2" t="inlineStr">
        <is>
          <t>PROP-001</t>
        </is>
      </c>
      <c r="B2" s="3" t="inlineStr">
        <is>
          <t>María García</t>
        </is>
      </c>
      <c r="C2" s="2" t="inlineStr">
        <is>
          <t>12345678Z</t>
        </is>
      </c>
      <c r="D2" s="3" t="inlineStr">
        <is>
          <t>Calle Mayor 12 3ºB</t>
        </is>
      </c>
      <c r="E2" s="3" t="inlineStr">
        <is>
          <t>Madrid</t>
        </is>
      </c>
      <c r="F2" s="3" t="inlineStr">
        <is>
          <t>Piso residencial</t>
        </is>
      </c>
      <c r="G2" s="3" t="inlineStr">
        <is>
          <t>9876543VK4797S0001AB</t>
        </is>
      </c>
      <c r="H2" s="35" t="n">
        <v>46071</v>
      </c>
      <c r="I2" s="5" t="n">
        <v>245000</v>
      </c>
      <c r="J2" s="5" t="n">
        <v>24500</v>
      </c>
      <c r="K2" s="5" t="n">
        <v>12000</v>
      </c>
      <c r="L2" s="5" t="n">
        <v>5000</v>
      </c>
      <c r="M2" s="5" t="n">
        <v>70000</v>
      </c>
      <c r="N2" s="5" t="n">
        <v>190000</v>
      </c>
      <c r="O2" s="6" t="n">
        <v>0.031</v>
      </c>
      <c r="P2" s="7" t="n">
        <v>25</v>
      </c>
      <c r="Q2" s="5" t="n">
        <v>910</v>
      </c>
      <c r="R2" s="5" t="n">
        <v>1300</v>
      </c>
      <c r="S2" s="7" t="n">
        <v>11</v>
      </c>
      <c r="T2" s="5" t="n">
        <v>90</v>
      </c>
      <c r="U2" s="5" t="n">
        <v>520</v>
      </c>
      <c r="V2" s="5" t="n">
        <v>280</v>
      </c>
      <c r="W2" s="5" t="n">
        <v>900</v>
      </c>
      <c r="X2" s="6" t="n">
        <v>0.07000000000000001</v>
      </c>
      <c r="Y2" s="5" t="n">
        <v>350</v>
      </c>
      <c r="Z2" s="5" t="n">
        <v>800</v>
      </c>
      <c r="AA2" s="8">
        <f>IF($A2="","",($T2*12)+$U2+$V2+$W2+($R2*$S2*$X2)+$Y2+$Z2)</f>
        <v/>
      </c>
      <c r="AB2" s="8">
        <f>IF($A2="","",$Q2*12)</f>
        <v/>
      </c>
      <c r="AC2" s="8">
        <f>IF($A2="","",($R2*$S2)-$AA2-$AB2)</f>
        <v/>
      </c>
      <c r="AD2" s="8">
        <f>IF($A2="","",$M2+$J2+$K2+$L2)</f>
        <v/>
      </c>
      <c r="AE2" s="9">
        <f>IF($A2="","",IF($AD2=0,0,$AC2/$AD2))</f>
        <v/>
      </c>
      <c r="AF2" s="9">
        <f>IF($A2="","",IF($I2=0,0,($R2*$S2)/$I2))</f>
        <v/>
      </c>
      <c r="AG2" s="30">
        <f>IF($A2="","",IF($AB2=0,0,(($R2*$S2)-$AA2)/$AB2))</f>
        <v/>
      </c>
      <c r="AH2" s="11">
        <f>IF($A2="","",IF($AE2&gt;=0.08,"Excelente",IF($AE2&gt;=0.05,"Aceptable","Revisar")))</f>
        <v/>
      </c>
    </row>
    <row r="3">
      <c r="A3" s="2" t="inlineStr">
        <is>
          <t>PROP-002</t>
        </is>
      </c>
      <c r="B3" s="3" t="inlineStr">
        <is>
          <t>Antonio López</t>
        </is>
      </c>
      <c r="C3" s="2" t="inlineStr">
        <is>
          <t>23456789D</t>
        </is>
      </c>
      <c r="D3" s="3" t="inlineStr">
        <is>
          <t>Av. Diagonal 405</t>
        </is>
      </c>
      <c r="E3" s="3" t="inlineStr">
        <is>
          <t>Barcelona</t>
        </is>
      </c>
      <c r="F3" s="3" t="inlineStr">
        <is>
          <t>Piso residencial</t>
        </is>
      </c>
      <c r="G3" s="3" t="inlineStr">
        <is>
          <t>1456789DF3815N0002CD</t>
        </is>
      </c>
      <c r="H3" s="35" t="n">
        <v>46093</v>
      </c>
      <c r="I3" s="5" t="n">
        <v>315000</v>
      </c>
      <c r="J3" s="5" t="n">
        <v>31500</v>
      </c>
      <c r="K3" s="5" t="n">
        <v>18000</v>
      </c>
      <c r="L3" s="5" t="n">
        <v>7000</v>
      </c>
      <c r="M3" s="5" t="n">
        <v>98000</v>
      </c>
      <c r="N3" s="5" t="n">
        <v>245000</v>
      </c>
      <c r="O3" s="6" t="n">
        <v>0.029</v>
      </c>
      <c r="P3" s="7" t="n">
        <v>25</v>
      </c>
      <c r="Q3" s="5" t="n">
        <v>1200</v>
      </c>
      <c r="R3" s="5" t="n">
        <v>1650</v>
      </c>
      <c r="S3" s="7" t="n">
        <v>11</v>
      </c>
      <c r="T3" s="5" t="n">
        <v>145</v>
      </c>
      <c r="U3" s="5" t="n">
        <v>780</v>
      </c>
      <c r="V3" s="5" t="n">
        <v>360</v>
      </c>
      <c r="W3" s="5" t="n">
        <v>1250</v>
      </c>
      <c r="X3" s="6" t="n">
        <v>0.08</v>
      </c>
      <c r="Y3" s="5" t="n">
        <v>480</v>
      </c>
      <c r="Z3" s="5" t="n">
        <v>1300</v>
      </c>
      <c r="AA3" s="12">
        <f>IF($A3="","",($T3*12)+$U3+$V3+$W3+($R3*$S3*$X3)+$Y3+$Z3)</f>
        <v/>
      </c>
      <c r="AB3" s="12">
        <f>IF($A3="","",$Q3*12)</f>
        <v/>
      </c>
      <c r="AC3" s="12">
        <f>IF($A3="","",($R3*$S3)-$AA3-$AB3)</f>
        <v/>
      </c>
      <c r="AD3" s="12">
        <f>IF($A3="","",$M3+$J3+$K3+$L3)</f>
        <v/>
      </c>
      <c r="AE3" s="13">
        <f>IF($A3="","",IF($AD3=0,0,$AC3/$AD3))</f>
        <v/>
      </c>
      <c r="AF3" s="13">
        <f>IF($A3="","",IF($I3=0,0,($R3*$S3)/$I3))</f>
        <v/>
      </c>
      <c r="AG3" s="31">
        <f>IF($A3="","",IF($AB3=0,0,(($R3*$S3)-$AA3)/$AB3))</f>
        <v/>
      </c>
      <c r="AH3" s="15">
        <f>IF($A3="","",IF($AE3&gt;=0.08,"Excelente",IF($AE3&gt;=0.05,"Aceptable","Revisar")))</f>
        <v/>
      </c>
    </row>
    <row r="4">
      <c r="A4" s="2" t="inlineStr">
        <is>
          <t>PROP-003</t>
        </is>
      </c>
      <c r="B4" s="3" t="inlineStr">
        <is>
          <t>Carmen Ruiz</t>
        </is>
      </c>
      <c r="C4" s="2" t="inlineStr">
        <is>
          <t>34567890F</t>
        </is>
      </c>
      <c r="D4" s="3" t="inlineStr">
        <is>
          <t>Calle Colón 22</t>
        </is>
      </c>
      <c r="E4" s="3" t="inlineStr">
        <is>
          <t>Valencia</t>
        </is>
      </c>
      <c r="F4" s="3" t="inlineStr">
        <is>
          <t>Piso residencial</t>
        </is>
      </c>
      <c r="G4" s="3" t="inlineStr">
        <is>
          <t>2367890YJ2746H0003EF</t>
        </is>
      </c>
      <c r="H4" s="35" t="n">
        <v>46120</v>
      </c>
      <c r="I4" s="5" t="n">
        <v>185000</v>
      </c>
      <c r="J4" s="5" t="n">
        <v>18500</v>
      </c>
      <c r="K4" s="5" t="n">
        <v>8500</v>
      </c>
      <c r="L4" s="5" t="n">
        <v>4500</v>
      </c>
      <c r="M4" s="5" t="n">
        <v>59000</v>
      </c>
      <c r="N4" s="5" t="n">
        <v>140000</v>
      </c>
      <c r="O4" s="6" t="n">
        <v>0.032</v>
      </c>
      <c r="P4" s="7" t="n">
        <v>25</v>
      </c>
      <c r="Q4" s="5" t="n">
        <v>680</v>
      </c>
      <c r="R4" s="5" t="n">
        <v>980</v>
      </c>
      <c r="S4" s="7" t="n">
        <v>12</v>
      </c>
      <c r="T4" s="5" t="n">
        <v>72</v>
      </c>
      <c r="U4" s="5" t="n">
        <v>410</v>
      </c>
      <c r="V4" s="5" t="n">
        <v>245</v>
      </c>
      <c r="W4" s="5" t="n">
        <v>720</v>
      </c>
      <c r="X4" s="6" t="n">
        <v>0.06</v>
      </c>
      <c r="Y4" s="5" t="n">
        <v>300</v>
      </c>
      <c r="Z4" s="5" t="n">
        <v>450</v>
      </c>
      <c r="AA4" s="8">
        <f>IF($A4="","",($T4*12)+$U4+$V4+$W4+($R4*$S4*$X4)+$Y4+$Z4)</f>
        <v/>
      </c>
      <c r="AB4" s="8">
        <f>IF($A4="","",$Q4*12)</f>
        <v/>
      </c>
      <c r="AC4" s="8">
        <f>IF($A4="","",($R4*$S4)-$AA4-$AB4)</f>
        <v/>
      </c>
      <c r="AD4" s="8">
        <f>IF($A4="","",$M4+$J4+$K4+$L4)</f>
        <v/>
      </c>
      <c r="AE4" s="9">
        <f>IF($A4="","",IF($AD4=0,0,$AC4/$AD4))</f>
        <v/>
      </c>
      <c r="AF4" s="9">
        <f>IF($A4="","",IF($I4=0,0,($R4*$S4)/$I4))</f>
        <v/>
      </c>
      <c r="AG4" s="30">
        <f>IF($A4="","",IF($AB4=0,0,(($R4*$S4)-$AA4)/$AB4))</f>
        <v/>
      </c>
      <c r="AH4" s="11">
        <f>IF($A4="","",IF($AE4&gt;=0.08,"Excelente",IF($AE4&gt;=0.05,"Aceptable","Revisar")))</f>
        <v/>
      </c>
    </row>
    <row r="5">
      <c r="A5" s="2" t="inlineStr">
        <is>
          <t>PROP-004</t>
        </is>
      </c>
      <c r="B5" s="3" t="inlineStr">
        <is>
          <t>José Martínez</t>
        </is>
      </c>
      <c r="C5" s="2" t="inlineStr">
        <is>
          <t>45678901G</t>
        </is>
      </c>
      <c r="D5" s="3" t="inlineStr">
        <is>
          <t>Calle Sierpes 8</t>
        </is>
      </c>
      <c r="E5" s="3" t="inlineStr">
        <is>
          <t>Sevilla</t>
        </is>
      </c>
      <c r="F5" s="3" t="inlineStr">
        <is>
          <t>Piso residencial</t>
        </is>
      </c>
      <c r="G5" s="3" t="inlineStr">
        <is>
          <t>3478901TG4327K0004GH</t>
        </is>
      </c>
      <c r="H5" s="35" t="n">
        <v>46163</v>
      </c>
      <c r="I5" s="5" t="n">
        <v>145000</v>
      </c>
      <c r="J5" s="5" t="n">
        <v>14500</v>
      </c>
      <c r="K5" s="5" t="n">
        <v>6500</v>
      </c>
      <c r="L5" s="5" t="n">
        <v>3500</v>
      </c>
      <c r="M5" s="5" t="n">
        <v>47000</v>
      </c>
      <c r="N5" s="5" t="n">
        <v>105000</v>
      </c>
      <c r="O5" s="6" t="n">
        <v>0.034</v>
      </c>
      <c r="P5" s="7" t="n">
        <v>25</v>
      </c>
      <c r="Q5" s="5" t="n">
        <v>525</v>
      </c>
      <c r="R5" s="5" t="n">
        <v>750</v>
      </c>
      <c r="S5" s="7" t="n">
        <v>11</v>
      </c>
      <c r="T5" s="5" t="n">
        <v>58</v>
      </c>
      <c r="U5" s="5" t="n">
        <v>320</v>
      </c>
      <c r="V5" s="5" t="n">
        <v>210</v>
      </c>
      <c r="W5" s="5" t="n">
        <v>650</v>
      </c>
      <c r="X5" s="6" t="n">
        <v>0.06</v>
      </c>
      <c r="Y5" s="5" t="n">
        <v>260</v>
      </c>
      <c r="Z5" s="5" t="n">
        <v>650</v>
      </c>
      <c r="AA5" s="12">
        <f>IF($A5="","",($T5*12)+$U5+$V5+$W5+($R5*$S5*$X5)+$Y5+$Z5)</f>
        <v/>
      </c>
      <c r="AB5" s="12">
        <f>IF($A5="","",$Q5*12)</f>
        <v/>
      </c>
      <c r="AC5" s="12">
        <f>IF($A5="","",($R5*$S5)-$AA5-$AB5)</f>
        <v/>
      </c>
      <c r="AD5" s="12">
        <f>IF($A5="","",$M5+$J5+$K5+$L5)</f>
        <v/>
      </c>
      <c r="AE5" s="13">
        <f>IF($A5="","",IF($AD5=0,0,$AC5/$AD5))</f>
        <v/>
      </c>
      <c r="AF5" s="13">
        <f>IF($A5="","",IF($I5=0,0,($R5*$S5)/$I5))</f>
        <v/>
      </c>
      <c r="AG5" s="31">
        <f>IF($A5="","",IF($AB5=0,0,(($R5*$S5)-$AA5)/$AB5))</f>
        <v/>
      </c>
      <c r="AH5" s="15">
        <f>IF($A5="","",IF($AE5&gt;=0.08,"Excelente",IF($AE5&gt;=0.05,"Aceptable","Revisar")))</f>
        <v/>
      </c>
    </row>
    <row r="6">
      <c r="A6" s="2" t="inlineStr">
        <is>
          <t>PROP-005</t>
        </is>
      </c>
      <c r="B6" s="3" t="inlineStr">
        <is>
          <t>Laura Fernández</t>
        </is>
      </c>
      <c r="C6" s="2" t="inlineStr">
        <is>
          <t>56789012H</t>
        </is>
      </c>
      <c r="D6" s="3" t="inlineStr">
        <is>
          <t>Calle Larios 14 2ºA</t>
        </is>
      </c>
      <c r="E6" s="3" t="inlineStr">
        <is>
          <t>Málaga</t>
        </is>
      </c>
      <c r="F6" s="3" t="inlineStr">
        <is>
          <t>Ático residencial</t>
        </is>
      </c>
      <c r="G6" s="3" t="inlineStr">
        <is>
          <t>4589012UF8693M0005JK</t>
        </is>
      </c>
      <c r="H6" s="35" t="n">
        <v>46188</v>
      </c>
      <c r="I6" s="5" t="n">
        <v>265000</v>
      </c>
      <c r="J6" s="5" t="n">
        <v>26500</v>
      </c>
      <c r="K6" s="5" t="n">
        <v>15000</v>
      </c>
      <c r="L6" s="5" t="n">
        <v>6000</v>
      </c>
      <c r="M6" s="5" t="n">
        <v>82000</v>
      </c>
      <c r="N6" s="5" t="n">
        <v>205000</v>
      </c>
      <c r="O6" s="6" t="n">
        <v>0.03</v>
      </c>
      <c r="P6" s="7" t="n">
        <v>25</v>
      </c>
      <c r="Q6" s="5" t="n">
        <v>980</v>
      </c>
      <c r="R6" s="5" t="n">
        <v>1420</v>
      </c>
      <c r="S6" s="7" t="n">
        <v>11</v>
      </c>
      <c r="T6" s="5" t="n">
        <v>110</v>
      </c>
      <c r="U6" s="5" t="n">
        <v>640</v>
      </c>
      <c r="V6" s="5" t="n">
        <v>320</v>
      </c>
      <c r="W6" s="5" t="n">
        <v>1050</v>
      </c>
      <c r="X6" s="6" t="n">
        <v>0.07000000000000001</v>
      </c>
      <c r="Y6" s="5" t="n">
        <v>420</v>
      </c>
      <c r="Z6" s="5" t="n">
        <v>1100</v>
      </c>
      <c r="AA6" s="8">
        <f>IF($A6="","",($T6*12)+$U6+$V6+$W6+($R6*$S6*$X6)+$Y6+$Z6)</f>
        <v/>
      </c>
      <c r="AB6" s="8">
        <f>IF($A6="","",$Q6*12)</f>
        <v/>
      </c>
      <c r="AC6" s="8">
        <f>IF($A6="","",($R6*$S6)-$AA6-$AB6)</f>
        <v/>
      </c>
      <c r="AD6" s="8">
        <f>IF($A6="","",$M6+$J6+$K6+$L6)</f>
        <v/>
      </c>
      <c r="AE6" s="9">
        <f>IF($A6="","",IF($AD6=0,0,$AC6/$AD6))</f>
        <v/>
      </c>
      <c r="AF6" s="9">
        <f>IF($A6="","",IF($I6=0,0,($R6*$S6)/$I6))</f>
        <v/>
      </c>
      <c r="AG6" s="30">
        <f>IF($A6="","",IF($AB6=0,0,(($R6*$S6)-$AA6)/$AB6))</f>
        <v/>
      </c>
      <c r="AH6" s="11">
        <f>IF($A6="","",IF($AE6&gt;=0.08,"Excelente",IF($AE6&gt;=0.05,"Aceptable","Revisar")))</f>
        <v/>
      </c>
    </row>
    <row r="7">
      <c r="A7" s="2" t="inlineStr">
        <is>
          <t>PROP-006</t>
        </is>
      </c>
      <c r="B7" s="3" t="inlineStr">
        <is>
          <t>Manuel Sánchez</t>
        </is>
      </c>
      <c r="C7" s="2" t="inlineStr">
        <is>
          <t>67890123J</t>
        </is>
      </c>
      <c r="D7" s="3" t="inlineStr">
        <is>
          <t>Paseo Independencia 31</t>
        </is>
      </c>
      <c r="E7" s="3" t="inlineStr">
        <is>
          <t>Zaragoza</t>
        </is>
      </c>
      <c r="F7" s="3" t="inlineStr">
        <is>
          <t>Piso residencial</t>
        </is>
      </c>
      <c r="G7" s="3" t="inlineStr">
        <is>
          <t>5690123XM7254P0006LM</t>
        </is>
      </c>
      <c r="H7" s="35" t="n">
        <v>46212</v>
      </c>
      <c r="I7" s="5" t="n">
        <v>170000</v>
      </c>
      <c r="J7" s="5" t="n">
        <v>17000</v>
      </c>
      <c r="K7" s="5" t="n">
        <v>9000</v>
      </c>
      <c r="L7" s="5" t="n">
        <v>4000</v>
      </c>
      <c r="M7" s="5" t="n">
        <v>55000</v>
      </c>
      <c r="N7" s="5" t="n">
        <v>128000</v>
      </c>
      <c r="O7" s="6" t="n">
        <v>0.033</v>
      </c>
      <c r="P7" s="7" t="n">
        <v>25</v>
      </c>
      <c r="Q7" s="5" t="n">
        <v>625</v>
      </c>
      <c r="R7" s="5" t="n">
        <v>890</v>
      </c>
      <c r="S7" s="7" t="n">
        <v>12</v>
      </c>
      <c r="T7" s="5" t="n">
        <v>65</v>
      </c>
      <c r="U7" s="5" t="n">
        <v>375</v>
      </c>
      <c r="V7" s="5" t="n">
        <v>230</v>
      </c>
      <c r="W7" s="5" t="n">
        <v>700</v>
      </c>
      <c r="X7" s="6" t="n">
        <v>0.06</v>
      </c>
      <c r="Y7" s="5" t="n">
        <v>280</v>
      </c>
      <c r="Z7" s="5" t="n">
        <v>350</v>
      </c>
      <c r="AA7" s="12">
        <f>IF($A7="","",($T7*12)+$U7+$V7+$W7+($R7*$S7*$X7)+$Y7+$Z7)</f>
        <v/>
      </c>
      <c r="AB7" s="12">
        <f>IF($A7="","",$Q7*12)</f>
        <v/>
      </c>
      <c r="AC7" s="12">
        <f>IF($A7="","",($R7*$S7)-$AA7-$AB7)</f>
        <v/>
      </c>
      <c r="AD7" s="12">
        <f>IF($A7="","",$M7+$J7+$K7+$L7)</f>
        <v/>
      </c>
      <c r="AE7" s="13">
        <f>IF($A7="","",IF($AD7=0,0,$AC7/$AD7))</f>
        <v/>
      </c>
      <c r="AF7" s="13">
        <f>IF($A7="","",IF($I7=0,0,($R7*$S7)/$I7))</f>
        <v/>
      </c>
      <c r="AG7" s="31">
        <f>IF($A7="","",IF($AB7=0,0,(($R7*$S7)-$AA7)/$AB7))</f>
        <v/>
      </c>
      <c r="AH7" s="15">
        <f>IF($A7="","",IF($AE7&gt;=0.08,"Excelente",IF($AE7&gt;=0.05,"Aceptable","Revisar")))</f>
        <v/>
      </c>
    </row>
    <row r="8">
      <c r="A8" s="2" t="inlineStr">
        <is>
          <t>PROP-007</t>
        </is>
      </c>
      <c r="B8" s="3" t="inlineStr">
        <is>
          <t>Inversiones Levante SL</t>
        </is>
      </c>
      <c r="C8" s="2" t="inlineStr">
        <is>
          <t>B12345678</t>
        </is>
      </c>
      <c r="D8" s="3" t="inlineStr">
        <is>
          <t>Gran Vía 48 4ºD</t>
        </is>
      </c>
      <c r="E8" s="3" t="inlineStr">
        <is>
          <t>Bilbao</t>
        </is>
      </c>
      <c r="F8" s="3" t="inlineStr">
        <is>
          <t>Piso residencial</t>
        </is>
      </c>
      <c r="G8" s="3" t="inlineStr">
        <is>
          <t>6701234QN6185R0007NP</t>
        </is>
      </c>
      <c r="H8" s="35" t="n">
        <v>46237</v>
      </c>
      <c r="I8" s="5" t="n">
        <v>295000</v>
      </c>
      <c r="J8" s="5" t="n">
        <v>29500</v>
      </c>
      <c r="K8" s="5" t="n">
        <v>20000</v>
      </c>
      <c r="L8" s="5" t="n">
        <v>7000</v>
      </c>
      <c r="M8" s="5" t="n">
        <v>95000</v>
      </c>
      <c r="N8" s="5" t="n">
        <v>230000</v>
      </c>
      <c r="O8" s="6" t="n">
        <v>0.028</v>
      </c>
      <c r="P8" s="7" t="n">
        <v>25</v>
      </c>
      <c r="Q8" s="5" t="n">
        <v>1090</v>
      </c>
      <c r="R8" s="5" t="n">
        <v>1550</v>
      </c>
      <c r="S8" s="7" t="n">
        <v>11</v>
      </c>
      <c r="T8" s="5" t="n">
        <v>132</v>
      </c>
      <c r="U8" s="5" t="n">
        <v>710</v>
      </c>
      <c r="V8" s="5" t="n">
        <v>350</v>
      </c>
      <c r="W8" s="5" t="n">
        <v>1180</v>
      </c>
      <c r="X8" s="6" t="n">
        <v>0.08</v>
      </c>
      <c r="Y8" s="5" t="n">
        <v>520</v>
      </c>
      <c r="Z8" s="5" t="n">
        <v>1250</v>
      </c>
      <c r="AA8" s="8">
        <f>IF($A8="","",($T8*12)+$U8+$V8+$W8+($R8*$S8*$X8)+$Y8+$Z8)</f>
        <v/>
      </c>
      <c r="AB8" s="8">
        <f>IF($A8="","",$Q8*12)</f>
        <v/>
      </c>
      <c r="AC8" s="8">
        <f>IF($A8="","",($R8*$S8)-$AA8-$AB8)</f>
        <v/>
      </c>
      <c r="AD8" s="8">
        <f>IF($A8="","",$M8+$J8+$K8+$L8)</f>
        <v/>
      </c>
      <c r="AE8" s="9">
        <f>IF($A8="","",IF($AD8=0,0,$AC8/$AD8))</f>
        <v/>
      </c>
      <c r="AF8" s="9">
        <f>IF($A8="","",IF($I8=0,0,($R8*$S8)/$I8))</f>
        <v/>
      </c>
      <c r="AG8" s="30">
        <f>IF($A8="","",IF($AB8=0,0,(($R8*$S8)-$AA8)/$AB8))</f>
        <v/>
      </c>
      <c r="AH8" s="11">
        <f>IF($A8="","",IF($AE8&gt;=0.08,"Excelente",IF($AE8&gt;=0.05,"Aceptable","Revisar")))</f>
        <v/>
      </c>
    </row>
    <row r="9">
      <c r="A9" s="2" t="inlineStr">
        <is>
          <t>PROP-008</t>
        </is>
      </c>
      <c r="B9" s="3" t="inlineStr">
        <is>
          <t>Atlántico Patrimonial SL</t>
        </is>
      </c>
      <c r="C9" s="2" t="inlineStr">
        <is>
          <t>B87654321</t>
        </is>
      </c>
      <c r="D9" s="3" t="inlineStr">
        <is>
          <t>Avenida Maisonnave 18</t>
        </is>
      </c>
      <c r="E9" s="3" t="inlineStr">
        <is>
          <t>Alicante</t>
        </is>
      </c>
      <c r="F9" s="3" t="inlineStr">
        <is>
          <t>Piso residencial</t>
        </is>
      </c>
      <c r="G9" s="3" t="inlineStr">
        <is>
          <t>7812345BH5096T0008QR</t>
        </is>
      </c>
      <c r="H9" s="35" t="n">
        <v>46276</v>
      </c>
      <c r="I9" s="5" t="n">
        <v>210000</v>
      </c>
      <c r="J9" s="5" t="n">
        <v>21000</v>
      </c>
      <c r="K9" s="5" t="n">
        <v>11000</v>
      </c>
      <c r="L9" s="5" t="n">
        <v>5000</v>
      </c>
      <c r="M9" s="5" t="n">
        <v>67000</v>
      </c>
      <c r="N9" s="5" t="n">
        <v>160000</v>
      </c>
      <c r="O9" s="6" t="n">
        <v>0.031</v>
      </c>
      <c r="P9" s="7" t="n">
        <v>25</v>
      </c>
      <c r="Q9" s="5" t="n">
        <v>760</v>
      </c>
      <c r="R9" s="5" t="n">
        <v>1120</v>
      </c>
      <c r="S9" s="7" t="n">
        <v>11</v>
      </c>
      <c r="T9" s="5" t="n">
        <v>82</v>
      </c>
      <c r="U9" s="5" t="n">
        <v>460</v>
      </c>
      <c r="V9" s="5" t="n">
        <v>270</v>
      </c>
      <c r="W9" s="5" t="n">
        <v>820</v>
      </c>
      <c r="X9" s="6" t="n">
        <v>0.07000000000000001</v>
      </c>
      <c r="Y9" s="5" t="n">
        <v>330</v>
      </c>
      <c r="Z9" s="5" t="n">
        <v>850</v>
      </c>
      <c r="AA9" s="12">
        <f>IF($A9="","",($T9*12)+$U9+$V9+$W9+($R9*$S9*$X9)+$Y9+$Z9)</f>
        <v/>
      </c>
      <c r="AB9" s="12">
        <f>IF($A9="","",$Q9*12)</f>
        <v/>
      </c>
      <c r="AC9" s="12">
        <f>IF($A9="","",($R9*$S9)-$AA9-$AB9)</f>
        <v/>
      </c>
      <c r="AD9" s="12">
        <f>IF($A9="","",$M9+$J9+$K9+$L9)</f>
        <v/>
      </c>
      <c r="AE9" s="13">
        <f>IF($A9="","",IF($AD9=0,0,$AC9/$AD9))</f>
        <v/>
      </c>
      <c r="AF9" s="13">
        <f>IF($A9="","",IF($I9=0,0,($R9*$S9)/$I9))</f>
        <v/>
      </c>
      <c r="AG9" s="31">
        <f>IF($A9="","",IF($AB9=0,0,(($R9*$S9)-$AA9)/$AB9))</f>
        <v/>
      </c>
      <c r="AH9" s="15">
        <f>IF($A9="","",IF($AE9&gt;=0.08,"Excelente",IF($AE9&gt;=0.05,"Aceptable","Revisar")))</f>
        <v/>
      </c>
    </row>
    <row r="10">
      <c r="A10" s="2" t="inlineStr">
        <is>
          <t>PROP-009</t>
        </is>
      </c>
      <c r="B10" s="3" t="inlineStr">
        <is>
          <t>María García</t>
        </is>
      </c>
      <c r="C10" s="2" t="inlineStr">
        <is>
          <t>12345678Z</t>
        </is>
      </c>
      <c r="D10" s="3" t="inlineStr">
        <is>
          <t>Calle Alcalá 186 1ºC</t>
        </is>
      </c>
      <c r="E10" s="3" t="inlineStr">
        <is>
          <t>Madrid</t>
        </is>
      </c>
      <c r="F10" s="3" t="inlineStr">
        <is>
          <t>Estudio residencial</t>
        </is>
      </c>
      <c r="G10" s="3" t="inlineStr">
        <is>
          <t>8923456CL4907V0009ST</t>
        </is>
      </c>
      <c r="H10" s="35" t="n">
        <v>46293</v>
      </c>
      <c r="I10" s="5" t="n">
        <v>198000</v>
      </c>
      <c r="J10" s="5" t="n">
        <v>19800</v>
      </c>
      <c r="K10" s="5" t="n">
        <v>7500</v>
      </c>
      <c r="L10" s="5" t="n">
        <v>5000</v>
      </c>
      <c r="M10" s="5" t="n">
        <v>64000</v>
      </c>
      <c r="N10" s="5" t="n">
        <v>148000</v>
      </c>
      <c r="O10" s="6" t="n">
        <v>0.033</v>
      </c>
      <c r="P10" s="7" t="n">
        <v>25</v>
      </c>
      <c r="Q10" s="5" t="n">
        <v>720</v>
      </c>
      <c r="R10" s="5" t="n">
        <v>1080</v>
      </c>
      <c r="S10" s="7" t="n">
        <v>12</v>
      </c>
      <c r="T10" s="5" t="n">
        <v>78</v>
      </c>
      <c r="U10" s="5" t="n">
        <v>440</v>
      </c>
      <c r="V10" s="5" t="n">
        <v>250</v>
      </c>
      <c r="W10" s="5" t="n">
        <v>760</v>
      </c>
      <c r="X10" s="6" t="n">
        <v>0.07000000000000001</v>
      </c>
      <c r="Y10" s="5" t="n">
        <v>290</v>
      </c>
      <c r="Z10" s="5" t="n">
        <v>300</v>
      </c>
      <c r="AA10" s="8">
        <f>IF($A10="","",($T10*12)+$U10+$V10+$W10+($R10*$S10*$X10)+$Y10+$Z10)</f>
        <v/>
      </c>
      <c r="AB10" s="8">
        <f>IF($A10="","",$Q10*12)</f>
        <v/>
      </c>
      <c r="AC10" s="8">
        <f>IF($A10="","",($R10*$S10)-$AA10-$AB10)</f>
        <v/>
      </c>
      <c r="AD10" s="8">
        <f>IF($A10="","",$M10+$J10+$K10+$L10)</f>
        <v/>
      </c>
      <c r="AE10" s="9">
        <f>IF($A10="","",IF($AD10=0,0,$AC10/$AD10))</f>
        <v/>
      </c>
      <c r="AF10" s="9">
        <f>IF($A10="","",IF($I10=0,0,($R10*$S10)/$I10))</f>
        <v/>
      </c>
      <c r="AG10" s="30">
        <f>IF($A10="","",IF($AB10=0,0,(($R10*$S10)-$AA10)/$AB10))</f>
        <v/>
      </c>
      <c r="AH10" s="11">
        <f>IF($A10="","",IF($AE10&gt;=0.08,"Excelente",IF($AE10&gt;=0.05,"Aceptable","Revisar")))</f>
        <v/>
      </c>
    </row>
    <row r="11">
      <c r="A11" s="2" t="n"/>
      <c r="B11" s="3" t="n"/>
      <c r="C11" s="2" t="n"/>
      <c r="D11" s="3" t="n"/>
      <c r="E11" s="3" t="n"/>
      <c r="F11" s="3" t="n"/>
      <c r="G11" s="3" t="n"/>
      <c r="H11" s="35" t="n"/>
      <c r="I11" s="5" t="n"/>
      <c r="J11" s="5" t="n"/>
      <c r="K11" s="5" t="n"/>
      <c r="L11" s="5" t="n"/>
      <c r="M11" s="5" t="n"/>
      <c r="N11" s="5" t="n"/>
      <c r="O11" s="6" t="n"/>
      <c r="P11" s="7" t="n"/>
      <c r="Q11" s="5" t="n"/>
      <c r="R11" s="5" t="n"/>
      <c r="S11" s="7" t="n"/>
      <c r="T11" s="5" t="n"/>
      <c r="U11" s="5" t="n"/>
      <c r="V11" s="5" t="n"/>
      <c r="W11" s="5" t="n"/>
      <c r="X11" s="6" t="n"/>
      <c r="Y11" s="5" t="n"/>
      <c r="Z11" s="5" t="n"/>
      <c r="AA11" s="12">
        <f>IF($A11="","",($T11*12)+$U11+$V11+$W11+($R11*$S11*$X11)+$Y11+$Z11)</f>
        <v/>
      </c>
      <c r="AB11" s="12">
        <f>IF($A11="","",$Q11*12)</f>
        <v/>
      </c>
      <c r="AC11" s="12">
        <f>IF($A11="","",($R11*$S11)-$AA11-$AB11)</f>
        <v/>
      </c>
      <c r="AD11" s="12">
        <f>IF($A11="","",$M11+$J11+$K11+$L11)</f>
        <v/>
      </c>
      <c r="AE11" s="13">
        <f>IF($A11="","",IF($AD11=0,0,$AC11/$AD11))</f>
        <v/>
      </c>
      <c r="AF11" s="13">
        <f>IF($A11="","",IF($I11=0,0,($R11*$S11)/$I11))</f>
        <v/>
      </c>
      <c r="AG11" s="31">
        <f>IF($A11="","",IF($AB11=0,0,(($R11*$S11)-$AA11)/$AB11))</f>
        <v/>
      </c>
      <c r="AH11" s="15">
        <f>IF($A11="","",IF($AE11&gt;=0.08,"Excelente",IF($AE11&gt;=0.05,"Aceptable","Revisar")))</f>
        <v/>
      </c>
    </row>
    <row r="12">
      <c r="A12" s="2" t="n"/>
      <c r="B12" s="3" t="n"/>
      <c r="C12" s="2" t="n"/>
      <c r="D12" s="3" t="n"/>
      <c r="E12" s="3" t="n"/>
      <c r="F12" s="3" t="n"/>
      <c r="G12" s="3" t="n"/>
      <c r="H12" s="35" t="n"/>
      <c r="I12" s="5" t="n"/>
      <c r="J12" s="5" t="n"/>
      <c r="K12" s="5" t="n"/>
      <c r="L12" s="5" t="n"/>
      <c r="M12" s="5" t="n"/>
      <c r="N12" s="5" t="n"/>
      <c r="O12" s="6" t="n"/>
      <c r="P12" s="7" t="n"/>
      <c r="Q12" s="5" t="n"/>
      <c r="R12" s="5" t="n"/>
      <c r="S12" s="7" t="n"/>
      <c r="T12" s="5" t="n"/>
      <c r="U12" s="5" t="n"/>
      <c r="V12" s="5" t="n"/>
      <c r="W12" s="5" t="n"/>
      <c r="X12" s="6" t="n"/>
      <c r="Y12" s="5" t="n"/>
      <c r="Z12" s="5" t="n"/>
      <c r="AA12" s="8">
        <f>IF($A12="","",($T12*12)+$U12+$V12+$W12+($R12*$S12*$X12)+$Y12+$Z12)</f>
        <v/>
      </c>
      <c r="AB12" s="8">
        <f>IF($A12="","",$Q12*12)</f>
        <v/>
      </c>
      <c r="AC12" s="8">
        <f>IF($A12="","",($R12*$S12)-$AA12-$AB12)</f>
        <v/>
      </c>
      <c r="AD12" s="8">
        <f>IF($A12="","",$M12+$J12+$K12+$L12)</f>
        <v/>
      </c>
      <c r="AE12" s="9">
        <f>IF($A12="","",IF($AD12=0,0,$AC12/$AD12))</f>
        <v/>
      </c>
      <c r="AF12" s="9">
        <f>IF($A12="","",IF($I12=0,0,($R12*$S12)/$I12))</f>
        <v/>
      </c>
      <c r="AG12" s="30">
        <f>IF($A12="","",IF($AB12=0,0,(($R12*$S12)-$AA12)/$AB12))</f>
        <v/>
      </c>
      <c r="AH12" s="11">
        <f>IF($A12="","",IF($AE12&gt;=0.08,"Excelente",IF($AE12&gt;=0.05,"Aceptable","Revisar")))</f>
        <v/>
      </c>
    </row>
    <row r="13">
      <c r="A13" s="2" t="n"/>
      <c r="B13" s="3" t="n"/>
      <c r="C13" s="2" t="n"/>
      <c r="D13" s="3" t="n"/>
      <c r="E13" s="3" t="n"/>
      <c r="F13" s="3" t="n"/>
      <c r="G13" s="3" t="n"/>
      <c r="H13" s="35" t="n"/>
      <c r="I13" s="5" t="n"/>
      <c r="J13" s="5" t="n"/>
      <c r="K13" s="5" t="n"/>
      <c r="L13" s="5" t="n"/>
      <c r="M13" s="5" t="n"/>
      <c r="N13" s="5" t="n"/>
      <c r="O13" s="6" t="n"/>
      <c r="P13" s="7" t="n"/>
      <c r="Q13" s="5" t="n"/>
      <c r="R13" s="5" t="n"/>
      <c r="S13" s="7" t="n"/>
      <c r="T13" s="5" t="n"/>
      <c r="U13" s="5" t="n"/>
      <c r="V13" s="5" t="n"/>
      <c r="W13" s="5" t="n"/>
      <c r="X13" s="6" t="n"/>
      <c r="Y13" s="5" t="n"/>
      <c r="Z13" s="5" t="n"/>
      <c r="AA13" s="12">
        <f>IF($A13="","",($T13*12)+$U13+$V13+$W13+($R13*$S13*$X13)+$Y13+$Z13)</f>
        <v/>
      </c>
      <c r="AB13" s="12">
        <f>IF($A13="","",$Q13*12)</f>
        <v/>
      </c>
      <c r="AC13" s="12">
        <f>IF($A13="","",($R13*$S13)-$AA13-$AB13)</f>
        <v/>
      </c>
      <c r="AD13" s="12">
        <f>IF($A13="","",$M13+$J13+$K13+$L13)</f>
        <v/>
      </c>
      <c r="AE13" s="13">
        <f>IF($A13="","",IF($AD13=0,0,$AC13/$AD13))</f>
        <v/>
      </c>
      <c r="AF13" s="13">
        <f>IF($A13="","",IF($I13=0,0,($R13*$S13)/$I13))</f>
        <v/>
      </c>
      <c r="AG13" s="31">
        <f>IF($A13="","",IF($AB13=0,0,(($R13*$S13)-$AA13)/$AB13))</f>
        <v/>
      </c>
      <c r="AH13" s="15">
        <f>IF($A13="","",IF($AE13&gt;=0.08,"Excelente",IF($AE13&gt;=0.05,"Aceptable","Revisar")))</f>
        <v/>
      </c>
    </row>
    <row r="14">
      <c r="A14" s="2" t="n"/>
      <c r="B14" s="3" t="n"/>
      <c r="C14" s="2" t="n"/>
      <c r="D14" s="3" t="n"/>
      <c r="E14" s="3" t="n"/>
      <c r="F14" s="3" t="n"/>
      <c r="G14" s="3" t="n"/>
      <c r="H14" s="35" t="n"/>
      <c r="I14" s="5" t="n"/>
      <c r="J14" s="5" t="n"/>
      <c r="K14" s="5" t="n"/>
      <c r="L14" s="5" t="n"/>
      <c r="M14" s="5" t="n"/>
      <c r="N14" s="5" t="n"/>
      <c r="O14" s="6" t="n"/>
      <c r="P14" s="7" t="n"/>
      <c r="Q14" s="5" t="n"/>
      <c r="R14" s="5" t="n"/>
      <c r="S14" s="7" t="n"/>
      <c r="T14" s="5" t="n"/>
      <c r="U14" s="5" t="n"/>
      <c r="V14" s="5" t="n"/>
      <c r="W14" s="5" t="n"/>
      <c r="X14" s="6" t="n"/>
      <c r="Y14" s="5" t="n"/>
      <c r="Z14" s="5" t="n"/>
      <c r="AA14" s="8">
        <f>IF($A14="","",($T14*12)+$U14+$V14+$W14+($R14*$S14*$X14)+$Y14+$Z14)</f>
        <v/>
      </c>
      <c r="AB14" s="8">
        <f>IF($A14="","",$Q14*12)</f>
        <v/>
      </c>
      <c r="AC14" s="8">
        <f>IF($A14="","",($R14*$S14)-$AA14-$AB14)</f>
        <v/>
      </c>
      <c r="AD14" s="8">
        <f>IF($A14="","",$M14+$J14+$K14+$L14)</f>
        <v/>
      </c>
      <c r="AE14" s="9">
        <f>IF($A14="","",IF($AD14=0,0,$AC14/$AD14))</f>
        <v/>
      </c>
      <c r="AF14" s="9">
        <f>IF($A14="","",IF($I14=0,0,($R14*$S14)/$I14))</f>
        <v/>
      </c>
      <c r="AG14" s="30">
        <f>IF($A14="","",IF($AB14=0,0,(($R14*$S14)-$AA14)/$AB14))</f>
        <v/>
      </c>
      <c r="AH14" s="11">
        <f>IF($A14="","",IF($AE14&gt;=0.08,"Excelente",IF($AE14&gt;=0.05,"Aceptable","Revisar")))</f>
        <v/>
      </c>
    </row>
    <row r="15">
      <c r="A15" s="2" t="n"/>
      <c r="B15" s="3" t="n"/>
      <c r="C15" s="2" t="n"/>
      <c r="D15" s="3" t="n"/>
      <c r="E15" s="3" t="n"/>
      <c r="F15" s="3" t="n"/>
      <c r="G15" s="3" t="n"/>
      <c r="H15" s="35" t="n"/>
      <c r="I15" s="5" t="n"/>
      <c r="J15" s="5" t="n"/>
      <c r="K15" s="5" t="n"/>
      <c r="L15" s="5" t="n"/>
      <c r="M15" s="5" t="n"/>
      <c r="N15" s="5" t="n"/>
      <c r="O15" s="6" t="n"/>
      <c r="P15" s="7" t="n"/>
      <c r="Q15" s="5" t="n"/>
      <c r="R15" s="5" t="n"/>
      <c r="S15" s="7" t="n"/>
      <c r="T15" s="5" t="n"/>
      <c r="U15" s="5" t="n"/>
      <c r="V15" s="5" t="n"/>
      <c r="W15" s="5" t="n"/>
      <c r="X15" s="6" t="n"/>
      <c r="Y15" s="5" t="n"/>
      <c r="Z15" s="5" t="n"/>
      <c r="AA15" s="12">
        <f>IF($A15="","",($T15*12)+$U15+$V15+$W15+($R15*$S15*$X15)+$Y15+$Z15)</f>
        <v/>
      </c>
      <c r="AB15" s="12">
        <f>IF($A15="","",$Q15*12)</f>
        <v/>
      </c>
      <c r="AC15" s="12">
        <f>IF($A15="","",($R15*$S15)-$AA15-$AB15)</f>
        <v/>
      </c>
      <c r="AD15" s="12">
        <f>IF($A15="","",$M15+$J15+$K15+$L15)</f>
        <v/>
      </c>
      <c r="AE15" s="13">
        <f>IF($A15="","",IF($AD15=0,0,$AC15/$AD15))</f>
        <v/>
      </c>
      <c r="AF15" s="13">
        <f>IF($A15="","",IF($I15=0,0,($R15*$S15)/$I15))</f>
        <v/>
      </c>
      <c r="AG15" s="31">
        <f>IF($A15="","",IF($AB15=0,0,(($R15*$S15)-$AA15)/$AB15))</f>
        <v/>
      </c>
      <c r="AH15" s="15">
        <f>IF($A15="","",IF($AE15&gt;=0.08,"Excelente",IF($AE15&gt;=0.05,"Aceptable","Revisar")))</f>
        <v/>
      </c>
    </row>
    <row r="16">
      <c r="A16" s="2" t="n"/>
      <c r="B16" s="3" t="n"/>
      <c r="C16" s="2" t="n"/>
      <c r="D16" s="3" t="n"/>
      <c r="E16" s="3" t="n"/>
      <c r="F16" s="3" t="n"/>
      <c r="G16" s="3" t="n"/>
      <c r="H16" s="35" t="n"/>
      <c r="I16" s="5" t="n"/>
      <c r="J16" s="5" t="n"/>
      <c r="K16" s="5" t="n"/>
      <c r="L16" s="5" t="n"/>
      <c r="M16" s="5" t="n"/>
      <c r="N16" s="5" t="n"/>
      <c r="O16" s="6" t="n"/>
      <c r="P16" s="7" t="n"/>
      <c r="Q16" s="5" t="n"/>
      <c r="R16" s="5" t="n"/>
      <c r="S16" s="7" t="n"/>
      <c r="T16" s="5" t="n"/>
      <c r="U16" s="5" t="n"/>
      <c r="V16" s="5" t="n"/>
      <c r="W16" s="5" t="n"/>
      <c r="X16" s="6" t="n"/>
      <c r="Y16" s="5" t="n"/>
      <c r="Z16" s="5" t="n"/>
      <c r="AA16" s="8">
        <f>IF($A16="","",($T16*12)+$U16+$V16+$W16+($R16*$S16*$X16)+$Y16+$Z16)</f>
        <v/>
      </c>
      <c r="AB16" s="8">
        <f>IF($A16="","",$Q16*12)</f>
        <v/>
      </c>
      <c r="AC16" s="8">
        <f>IF($A16="","",($R16*$S16)-$AA16-$AB16)</f>
        <v/>
      </c>
      <c r="AD16" s="8">
        <f>IF($A16="","",$M16+$J16+$K16+$L16)</f>
        <v/>
      </c>
      <c r="AE16" s="9">
        <f>IF($A16="","",IF($AD16=0,0,$AC16/$AD16))</f>
        <v/>
      </c>
      <c r="AF16" s="9">
        <f>IF($A16="","",IF($I16=0,0,($R16*$S16)/$I16))</f>
        <v/>
      </c>
      <c r="AG16" s="30">
        <f>IF($A16="","",IF($AB16=0,0,(($R16*$S16)-$AA16)/$AB16))</f>
        <v/>
      </c>
      <c r="AH16" s="11">
        <f>IF($A16="","",IF($AE16&gt;=0.08,"Excelente",IF($AE16&gt;=0.05,"Aceptable","Revisar")))</f>
        <v/>
      </c>
    </row>
    <row r="17">
      <c r="A17" s="2" t="n"/>
      <c r="B17" s="3" t="n"/>
      <c r="C17" s="2" t="n"/>
      <c r="D17" s="3" t="n"/>
      <c r="E17" s="3" t="n"/>
      <c r="F17" s="3" t="n"/>
      <c r="G17" s="3" t="n"/>
      <c r="H17" s="35" t="n"/>
      <c r="I17" s="5" t="n"/>
      <c r="J17" s="5" t="n"/>
      <c r="K17" s="5" t="n"/>
      <c r="L17" s="5" t="n"/>
      <c r="M17" s="5" t="n"/>
      <c r="N17" s="5" t="n"/>
      <c r="O17" s="6" t="n"/>
      <c r="P17" s="7" t="n"/>
      <c r="Q17" s="5" t="n"/>
      <c r="R17" s="5" t="n"/>
      <c r="S17" s="7" t="n"/>
      <c r="T17" s="5" t="n"/>
      <c r="U17" s="5" t="n"/>
      <c r="V17" s="5" t="n"/>
      <c r="W17" s="5" t="n"/>
      <c r="X17" s="6" t="n"/>
      <c r="Y17" s="5" t="n"/>
      <c r="Z17" s="5" t="n"/>
      <c r="AA17" s="12">
        <f>IF($A17="","",($T17*12)+$U17+$V17+$W17+($R17*$S17*$X17)+$Y17+$Z17)</f>
        <v/>
      </c>
      <c r="AB17" s="12">
        <f>IF($A17="","",$Q17*12)</f>
        <v/>
      </c>
      <c r="AC17" s="12">
        <f>IF($A17="","",($R17*$S17)-$AA17-$AB17)</f>
        <v/>
      </c>
      <c r="AD17" s="12">
        <f>IF($A17="","",$M17+$J17+$K17+$L17)</f>
        <v/>
      </c>
      <c r="AE17" s="13">
        <f>IF($A17="","",IF($AD17=0,0,$AC17/$AD17))</f>
        <v/>
      </c>
      <c r="AF17" s="13">
        <f>IF($A17="","",IF($I17=0,0,($R17*$S17)/$I17))</f>
        <v/>
      </c>
      <c r="AG17" s="31">
        <f>IF($A17="","",IF($AB17=0,0,(($R17*$S17)-$AA17)/$AB17))</f>
        <v/>
      </c>
      <c r="AH17" s="15">
        <f>IF($A17="","",IF($AE17&gt;=0.08,"Excelente",IF($AE17&gt;=0.05,"Aceptable","Revisar")))</f>
        <v/>
      </c>
    </row>
    <row r="18">
      <c r="A18" s="2" t="n"/>
      <c r="B18" s="3" t="n"/>
      <c r="C18" s="2" t="n"/>
      <c r="D18" s="3" t="n"/>
      <c r="E18" s="3" t="n"/>
      <c r="F18" s="3" t="n"/>
      <c r="G18" s="3" t="n"/>
      <c r="H18" s="35" t="n"/>
      <c r="I18" s="5" t="n"/>
      <c r="J18" s="5" t="n"/>
      <c r="K18" s="5" t="n"/>
      <c r="L18" s="5" t="n"/>
      <c r="M18" s="5" t="n"/>
      <c r="N18" s="5" t="n"/>
      <c r="O18" s="6" t="n"/>
      <c r="P18" s="7" t="n"/>
      <c r="Q18" s="5" t="n"/>
      <c r="R18" s="5" t="n"/>
      <c r="S18" s="7" t="n"/>
      <c r="T18" s="5" t="n"/>
      <c r="U18" s="5" t="n"/>
      <c r="V18" s="5" t="n"/>
      <c r="W18" s="5" t="n"/>
      <c r="X18" s="6" t="n"/>
      <c r="Y18" s="5" t="n"/>
      <c r="Z18" s="5" t="n"/>
      <c r="AA18" s="8">
        <f>IF($A18="","",($T18*12)+$U18+$V18+$W18+($R18*$S18*$X18)+$Y18+$Z18)</f>
        <v/>
      </c>
      <c r="AB18" s="8">
        <f>IF($A18="","",$Q18*12)</f>
        <v/>
      </c>
      <c r="AC18" s="8">
        <f>IF($A18="","",($R18*$S18)-$AA18-$AB18)</f>
        <v/>
      </c>
      <c r="AD18" s="8">
        <f>IF($A18="","",$M18+$J18+$K18+$L18)</f>
        <v/>
      </c>
      <c r="AE18" s="9">
        <f>IF($A18="","",IF($AD18=0,0,$AC18/$AD18))</f>
        <v/>
      </c>
      <c r="AF18" s="9">
        <f>IF($A18="","",IF($I18=0,0,($R18*$S18)/$I18))</f>
        <v/>
      </c>
      <c r="AG18" s="30">
        <f>IF($A18="","",IF($AB18=0,0,(($R18*$S18)-$AA18)/$AB18))</f>
        <v/>
      </c>
      <c r="AH18" s="11">
        <f>IF($A18="","",IF($AE18&gt;=0.08,"Excelente",IF($AE18&gt;=0.05,"Aceptable","Revisar")))</f>
        <v/>
      </c>
    </row>
    <row r="19">
      <c r="A19" s="2" t="n"/>
      <c r="B19" s="3" t="n"/>
      <c r="C19" s="2" t="n"/>
      <c r="D19" s="3" t="n"/>
      <c r="E19" s="3" t="n"/>
      <c r="F19" s="3" t="n"/>
      <c r="G19" s="3" t="n"/>
      <c r="H19" s="35" t="n"/>
      <c r="I19" s="5" t="n"/>
      <c r="J19" s="5" t="n"/>
      <c r="K19" s="5" t="n"/>
      <c r="L19" s="5" t="n"/>
      <c r="M19" s="5" t="n"/>
      <c r="N19" s="5" t="n"/>
      <c r="O19" s="6" t="n"/>
      <c r="P19" s="7" t="n"/>
      <c r="Q19" s="5" t="n"/>
      <c r="R19" s="5" t="n"/>
      <c r="S19" s="7" t="n"/>
      <c r="T19" s="5" t="n"/>
      <c r="U19" s="5" t="n"/>
      <c r="V19" s="5" t="n"/>
      <c r="W19" s="5" t="n"/>
      <c r="X19" s="6" t="n"/>
      <c r="Y19" s="5" t="n"/>
      <c r="Z19" s="5" t="n"/>
      <c r="AA19" s="12">
        <f>IF($A19="","",($T19*12)+$U19+$V19+$W19+($R19*$S19*$X19)+$Y19+$Z19)</f>
        <v/>
      </c>
      <c r="AB19" s="12">
        <f>IF($A19="","",$Q19*12)</f>
        <v/>
      </c>
      <c r="AC19" s="12">
        <f>IF($A19="","",($R19*$S19)-$AA19-$AB19)</f>
        <v/>
      </c>
      <c r="AD19" s="12">
        <f>IF($A19="","",$M19+$J19+$K19+$L19)</f>
        <v/>
      </c>
      <c r="AE19" s="13">
        <f>IF($A19="","",IF($AD19=0,0,$AC19/$AD19))</f>
        <v/>
      </c>
      <c r="AF19" s="13">
        <f>IF($A19="","",IF($I19=0,0,($R19*$S19)/$I19))</f>
        <v/>
      </c>
      <c r="AG19" s="31">
        <f>IF($A19="","",IF($AB19=0,0,(($R19*$S19)-$AA19)/$AB19))</f>
        <v/>
      </c>
      <c r="AH19" s="15">
        <f>IF($A19="","",IF($AE19&gt;=0.08,"Excelente",IF($AE19&gt;=0.05,"Aceptable","Revisar")))</f>
        <v/>
      </c>
    </row>
    <row r="20">
      <c r="A20" s="2" t="n"/>
      <c r="B20" s="3" t="n"/>
      <c r="C20" s="2" t="n"/>
      <c r="D20" s="3" t="n"/>
      <c r="E20" s="3" t="n"/>
      <c r="F20" s="3" t="n"/>
      <c r="G20" s="3" t="n"/>
      <c r="H20" s="35" t="n"/>
      <c r="I20" s="5" t="n"/>
      <c r="J20" s="5" t="n"/>
      <c r="K20" s="5" t="n"/>
      <c r="L20" s="5" t="n"/>
      <c r="M20" s="5" t="n"/>
      <c r="N20" s="5" t="n"/>
      <c r="O20" s="6" t="n"/>
      <c r="P20" s="7" t="n"/>
      <c r="Q20" s="5" t="n"/>
      <c r="R20" s="5" t="n"/>
      <c r="S20" s="7" t="n"/>
      <c r="T20" s="5" t="n"/>
      <c r="U20" s="5" t="n"/>
      <c r="V20" s="5" t="n"/>
      <c r="W20" s="5" t="n"/>
      <c r="X20" s="6" t="n"/>
      <c r="Y20" s="5" t="n"/>
      <c r="Z20" s="5" t="n"/>
      <c r="AA20" s="8">
        <f>IF($A20="","",($T20*12)+$U20+$V20+$W20+($R20*$S20*$X20)+$Y20+$Z20)</f>
        <v/>
      </c>
      <c r="AB20" s="8">
        <f>IF($A20="","",$Q20*12)</f>
        <v/>
      </c>
      <c r="AC20" s="8">
        <f>IF($A20="","",($R20*$S20)-$AA20-$AB20)</f>
        <v/>
      </c>
      <c r="AD20" s="8">
        <f>IF($A20="","",$M20+$J20+$K20+$L20)</f>
        <v/>
      </c>
      <c r="AE20" s="9">
        <f>IF($A20="","",IF($AD20=0,0,$AC20/$AD20))</f>
        <v/>
      </c>
      <c r="AF20" s="9">
        <f>IF($A20="","",IF($I20=0,0,($R20*$S20)/$I20))</f>
        <v/>
      </c>
      <c r="AG20" s="30">
        <f>IF($A20="","",IF($AB20=0,0,(($R20*$S20)-$AA20)/$AB20))</f>
        <v/>
      </c>
      <c r="AH20" s="11">
        <f>IF($A20="","",IF($AE20&gt;=0.08,"Excelente",IF($AE20&gt;=0.05,"Aceptable","Revisar")))</f>
        <v/>
      </c>
    </row>
    <row r="21">
      <c r="A21" s="2" t="n"/>
      <c r="B21" s="3" t="n"/>
      <c r="C21" s="2" t="n"/>
      <c r="D21" s="3" t="n"/>
      <c r="E21" s="3" t="n"/>
      <c r="F21" s="3" t="n"/>
      <c r="G21" s="3" t="n"/>
      <c r="H21" s="35" t="n"/>
      <c r="I21" s="5" t="n"/>
      <c r="J21" s="5" t="n"/>
      <c r="K21" s="5" t="n"/>
      <c r="L21" s="5" t="n"/>
      <c r="M21" s="5" t="n"/>
      <c r="N21" s="5" t="n"/>
      <c r="O21" s="6" t="n"/>
      <c r="P21" s="7" t="n"/>
      <c r="Q21" s="5" t="n"/>
      <c r="R21" s="5" t="n"/>
      <c r="S21" s="7" t="n"/>
      <c r="T21" s="5" t="n"/>
      <c r="U21" s="5" t="n"/>
      <c r="V21" s="5" t="n"/>
      <c r="W21" s="5" t="n"/>
      <c r="X21" s="6" t="n"/>
      <c r="Y21" s="5" t="n"/>
      <c r="Z21" s="5" t="n"/>
      <c r="AA21" s="12">
        <f>IF($A21="","",($T21*12)+$U21+$V21+$W21+($R21*$S21*$X21)+$Y21+$Z21)</f>
        <v/>
      </c>
      <c r="AB21" s="12">
        <f>IF($A21="","",$Q21*12)</f>
        <v/>
      </c>
      <c r="AC21" s="12">
        <f>IF($A21="","",($R21*$S21)-$AA21-$AB21)</f>
        <v/>
      </c>
      <c r="AD21" s="12">
        <f>IF($A21="","",$M21+$J21+$K21+$L21)</f>
        <v/>
      </c>
      <c r="AE21" s="13">
        <f>IF($A21="","",IF($AD21=0,0,$AC21/$AD21))</f>
        <v/>
      </c>
      <c r="AF21" s="13">
        <f>IF($A21="","",IF($I21=0,0,($R21*$S21)/$I21))</f>
        <v/>
      </c>
      <c r="AG21" s="31">
        <f>IF($A21="","",IF($AB21=0,0,(($R21*$S21)-$AA21)/$AB21))</f>
        <v/>
      </c>
      <c r="AH21" s="15">
        <f>IF($A21="","",IF($AE21&gt;=0.08,"Excelente",IF($AE21&gt;=0.05,"Aceptable","Revisar")))</f>
        <v/>
      </c>
    </row>
    <row r="22">
      <c r="A22" s="2" t="n"/>
      <c r="B22" s="3" t="n"/>
      <c r="C22" s="2" t="n"/>
      <c r="D22" s="3" t="n"/>
      <c r="E22" s="3" t="n"/>
      <c r="F22" s="3" t="n"/>
      <c r="G22" s="3" t="n"/>
      <c r="H22" s="35" t="n"/>
      <c r="I22" s="5" t="n"/>
      <c r="J22" s="5" t="n"/>
      <c r="K22" s="5" t="n"/>
      <c r="L22" s="5" t="n"/>
      <c r="M22" s="5" t="n"/>
      <c r="N22" s="5" t="n"/>
      <c r="O22" s="6" t="n"/>
      <c r="P22" s="7" t="n"/>
      <c r="Q22" s="5" t="n"/>
      <c r="R22" s="5" t="n"/>
      <c r="S22" s="7" t="n"/>
      <c r="T22" s="5" t="n"/>
      <c r="U22" s="5" t="n"/>
      <c r="V22" s="5" t="n"/>
      <c r="W22" s="5" t="n"/>
      <c r="X22" s="6" t="n"/>
      <c r="Y22" s="5" t="n"/>
      <c r="Z22" s="5" t="n"/>
      <c r="AA22" s="8">
        <f>IF($A22="","",($T22*12)+$U22+$V22+$W22+($R22*$S22*$X22)+$Y22+$Z22)</f>
        <v/>
      </c>
      <c r="AB22" s="8">
        <f>IF($A22="","",$Q22*12)</f>
        <v/>
      </c>
      <c r="AC22" s="8">
        <f>IF($A22="","",($R22*$S22)-$AA22-$AB22)</f>
        <v/>
      </c>
      <c r="AD22" s="8">
        <f>IF($A22="","",$M22+$J22+$K22+$L22)</f>
        <v/>
      </c>
      <c r="AE22" s="9">
        <f>IF($A22="","",IF($AD22=0,0,$AC22/$AD22))</f>
        <v/>
      </c>
      <c r="AF22" s="9">
        <f>IF($A22="","",IF($I22=0,0,($R22*$S22)/$I22))</f>
        <v/>
      </c>
      <c r="AG22" s="30">
        <f>IF($A22="","",IF($AB22=0,0,(($R22*$S22)-$AA22)/$AB22))</f>
        <v/>
      </c>
      <c r="AH22" s="11">
        <f>IF($A22="","",IF($AE22&gt;=0.08,"Excelente",IF($AE22&gt;=0.05,"Aceptable","Revisar")))</f>
        <v/>
      </c>
    </row>
    <row r="23">
      <c r="A23" s="2" t="n"/>
      <c r="B23" s="3" t="n"/>
      <c r="C23" s="2" t="n"/>
      <c r="D23" s="3" t="n"/>
      <c r="E23" s="3" t="n"/>
      <c r="F23" s="3" t="n"/>
      <c r="G23" s="3" t="n"/>
      <c r="H23" s="35" t="n"/>
      <c r="I23" s="5" t="n"/>
      <c r="J23" s="5" t="n"/>
      <c r="K23" s="5" t="n"/>
      <c r="L23" s="5" t="n"/>
      <c r="M23" s="5" t="n"/>
      <c r="N23" s="5" t="n"/>
      <c r="O23" s="6" t="n"/>
      <c r="P23" s="7" t="n"/>
      <c r="Q23" s="5" t="n"/>
      <c r="R23" s="5" t="n"/>
      <c r="S23" s="7" t="n"/>
      <c r="T23" s="5" t="n"/>
      <c r="U23" s="5" t="n"/>
      <c r="V23" s="5" t="n"/>
      <c r="W23" s="5" t="n"/>
      <c r="X23" s="6" t="n"/>
      <c r="Y23" s="5" t="n"/>
      <c r="Z23" s="5" t="n"/>
      <c r="AA23" s="12">
        <f>IF($A23="","",($T23*12)+$U23+$V23+$W23+($R23*$S23*$X23)+$Y23+$Z23)</f>
        <v/>
      </c>
      <c r="AB23" s="12">
        <f>IF($A23="","",$Q23*12)</f>
        <v/>
      </c>
      <c r="AC23" s="12">
        <f>IF($A23="","",($R23*$S23)-$AA23-$AB23)</f>
        <v/>
      </c>
      <c r="AD23" s="12">
        <f>IF($A23="","",$M23+$J23+$K23+$L23)</f>
        <v/>
      </c>
      <c r="AE23" s="13">
        <f>IF($A23="","",IF($AD23=0,0,$AC23/$AD23))</f>
        <v/>
      </c>
      <c r="AF23" s="13">
        <f>IF($A23="","",IF($I23=0,0,($R23*$S23)/$I23))</f>
        <v/>
      </c>
      <c r="AG23" s="31">
        <f>IF($A23="","",IF($AB23=0,0,(($R23*$S23)-$AA23)/$AB23))</f>
        <v/>
      </c>
      <c r="AH23" s="15">
        <f>IF($A23="","",IF($AE23&gt;=0.08,"Excelente",IF($AE23&gt;=0.05,"Aceptable","Revisar")))</f>
        <v/>
      </c>
    </row>
    <row r="24">
      <c r="A24" s="2" t="n"/>
      <c r="B24" s="3" t="n"/>
      <c r="C24" s="2" t="n"/>
      <c r="D24" s="3" t="n"/>
      <c r="E24" s="3" t="n"/>
      <c r="F24" s="3" t="n"/>
      <c r="G24" s="3" t="n"/>
      <c r="H24" s="35" t="n"/>
      <c r="I24" s="5" t="n"/>
      <c r="J24" s="5" t="n"/>
      <c r="K24" s="5" t="n"/>
      <c r="L24" s="5" t="n"/>
      <c r="M24" s="5" t="n"/>
      <c r="N24" s="5" t="n"/>
      <c r="O24" s="6" t="n"/>
      <c r="P24" s="7" t="n"/>
      <c r="Q24" s="5" t="n"/>
      <c r="R24" s="5" t="n"/>
      <c r="S24" s="7" t="n"/>
      <c r="T24" s="5" t="n"/>
      <c r="U24" s="5" t="n"/>
      <c r="V24" s="5" t="n"/>
      <c r="W24" s="5" t="n"/>
      <c r="X24" s="6" t="n"/>
      <c r="Y24" s="5" t="n"/>
      <c r="Z24" s="5" t="n"/>
      <c r="AA24" s="8">
        <f>IF($A24="","",($T24*12)+$U24+$V24+$W24+($R24*$S24*$X24)+$Y24+$Z24)</f>
        <v/>
      </c>
      <c r="AB24" s="8">
        <f>IF($A24="","",$Q24*12)</f>
        <v/>
      </c>
      <c r="AC24" s="8">
        <f>IF($A24="","",($R24*$S24)-$AA24-$AB24)</f>
        <v/>
      </c>
      <c r="AD24" s="8">
        <f>IF($A24="","",$M24+$J24+$K24+$L24)</f>
        <v/>
      </c>
      <c r="AE24" s="9">
        <f>IF($A24="","",IF($AD24=0,0,$AC24/$AD24))</f>
        <v/>
      </c>
      <c r="AF24" s="9">
        <f>IF($A24="","",IF($I24=0,0,($R24*$S24)/$I24))</f>
        <v/>
      </c>
      <c r="AG24" s="30">
        <f>IF($A24="","",IF($AB24=0,0,(($R24*$S24)-$AA24)/$AB24))</f>
        <v/>
      </c>
      <c r="AH24" s="11">
        <f>IF($A24="","",IF($AE24&gt;=0.08,"Excelente",IF($AE24&gt;=0.05,"Aceptable","Revisar")))</f>
        <v/>
      </c>
    </row>
    <row r="25">
      <c r="A25" s="2" t="n"/>
      <c r="B25" s="3" t="n"/>
      <c r="C25" s="2" t="n"/>
      <c r="D25" s="3" t="n"/>
      <c r="E25" s="3" t="n"/>
      <c r="F25" s="3" t="n"/>
      <c r="G25" s="3" t="n"/>
      <c r="H25" s="35" t="n"/>
      <c r="I25" s="5" t="n"/>
      <c r="J25" s="5" t="n"/>
      <c r="K25" s="5" t="n"/>
      <c r="L25" s="5" t="n"/>
      <c r="M25" s="5" t="n"/>
      <c r="N25" s="5" t="n"/>
      <c r="O25" s="6" t="n"/>
      <c r="P25" s="7" t="n"/>
      <c r="Q25" s="5" t="n"/>
      <c r="R25" s="5" t="n"/>
      <c r="S25" s="7" t="n"/>
      <c r="T25" s="5" t="n"/>
      <c r="U25" s="5" t="n"/>
      <c r="V25" s="5" t="n"/>
      <c r="W25" s="5" t="n"/>
      <c r="X25" s="6" t="n"/>
      <c r="Y25" s="5" t="n"/>
      <c r="Z25" s="5" t="n"/>
      <c r="AA25" s="12">
        <f>IF($A25="","",($T25*12)+$U25+$V25+$W25+($R25*$S25*$X25)+$Y25+$Z25)</f>
        <v/>
      </c>
      <c r="AB25" s="12">
        <f>IF($A25="","",$Q25*12)</f>
        <v/>
      </c>
      <c r="AC25" s="12">
        <f>IF($A25="","",($R25*$S25)-$AA25-$AB25)</f>
        <v/>
      </c>
      <c r="AD25" s="12">
        <f>IF($A25="","",$M25+$J25+$K25+$L25)</f>
        <v/>
      </c>
      <c r="AE25" s="13">
        <f>IF($A25="","",IF($AD25=0,0,$AC25/$AD25))</f>
        <v/>
      </c>
      <c r="AF25" s="13">
        <f>IF($A25="","",IF($I25=0,0,($R25*$S25)/$I25))</f>
        <v/>
      </c>
      <c r="AG25" s="31">
        <f>IF($A25="","",IF($AB25=0,0,(($R25*$S25)-$AA25)/$AB25))</f>
        <v/>
      </c>
      <c r="AH25" s="15">
        <f>IF($A25="","",IF($AE25&gt;=0.08,"Excelente",IF($AE25&gt;=0.05,"Aceptable","Revisar")))</f>
        <v/>
      </c>
    </row>
    <row r="26">
      <c r="A26" s="2" t="n"/>
      <c r="B26" s="3" t="n"/>
      <c r="C26" s="2" t="n"/>
      <c r="D26" s="3" t="n"/>
      <c r="E26" s="3" t="n"/>
      <c r="F26" s="3" t="n"/>
      <c r="G26" s="3" t="n"/>
      <c r="H26" s="35" t="n"/>
      <c r="I26" s="5" t="n"/>
      <c r="J26" s="5" t="n"/>
      <c r="K26" s="5" t="n"/>
      <c r="L26" s="5" t="n"/>
      <c r="M26" s="5" t="n"/>
      <c r="N26" s="5" t="n"/>
      <c r="O26" s="6" t="n"/>
      <c r="P26" s="7" t="n"/>
      <c r="Q26" s="5" t="n"/>
      <c r="R26" s="5" t="n"/>
      <c r="S26" s="7" t="n"/>
      <c r="T26" s="5" t="n"/>
      <c r="U26" s="5" t="n"/>
      <c r="V26" s="5" t="n"/>
      <c r="W26" s="5" t="n"/>
      <c r="X26" s="6" t="n"/>
      <c r="Y26" s="5" t="n"/>
      <c r="Z26" s="5" t="n"/>
      <c r="AA26" s="8">
        <f>IF($A26="","",($T26*12)+$U26+$V26+$W26+($R26*$S26*$X26)+$Y26+$Z26)</f>
        <v/>
      </c>
      <c r="AB26" s="8">
        <f>IF($A26="","",$Q26*12)</f>
        <v/>
      </c>
      <c r="AC26" s="8">
        <f>IF($A26="","",($R26*$S26)-$AA26-$AB26)</f>
        <v/>
      </c>
      <c r="AD26" s="8">
        <f>IF($A26="","",$M26+$J26+$K26+$L26)</f>
        <v/>
      </c>
      <c r="AE26" s="9">
        <f>IF($A26="","",IF($AD26=0,0,$AC26/$AD26))</f>
        <v/>
      </c>
      <c r="AF26" s="9">
        <f>IF($A26="","",IF($I26=0,0,($R26*$S26)/$I26))</f>
        <v/>
      </c>
      <c r="AG26" s="30">
        <f>IF($A26="","",IF($AB26=0,0,(($R26*$S26)-$AA26)/$AB26))</f>
        <v/>
      </c>
      <c r="AH26" s="11">
        <f>IF($A26="","",IF($AE26&gt;=0.08,"Excelente",IF($AE26&gt;=0.05,"Aceptable","Revisar")))</f>
        <v/>
      </c>
    </row>
    <row r="27">
      <c r="A27" s="2" t="n"/>
      <c r="B27" s="3" t="n"/>
      <c r="C27" s="2" t="n"/>
      <c r="D27" s="3" t="n"/>
      <c r="E27" s="3" t="n"/>
      <c r="F27" s="3" t="n"/>
      <c r="G27" s="3" t="n"/>
      <c r="H27" s="35" t="n"/>
      <c r="I27" s="5" t="n"/>
      <c r="J27" s="5" t="n"/>
      <c r="K27" s="5" t="n"/>
      <c r="L27" s="5" t="n"/>
      <c r="M27" s="5" t="n"/>
      <c r="N27" s="5" t="n"/>
      <c r="O27" s="6" t="n"/>
      <c r="P27" s="7" t="n"/>
      <c r="Q27" s="5" t="n"/>
      <c r="R27" s="5" t="n"/>
      <c r="S27" s="7" t="n"/>
      <c r="T27" s="5" t="n"/>
      <c r="U27" s="5" t="n"/>
      <c r="V27" s="5" t="n"/>
      <c r="W27" s="5" t="n"/>
      <c r="X27" s="6" t="n"/>
      <c r="Y27" s="5" t="n"/>
      <c r="Z27" s="5" t="n"/>
      <c r="AA27" s="12">
        <f>IF($A27="","",($T27*12)+$U27+$V27+$W27+($R27*$S27*$X27)+$Y27+$Z27)</f>
        <v/>
      </c>
      <c r="AB27" s="12">
        <f>IF($A27="","",$Q27*12)</f>
        <v/>
      </c>
      <c r="AC27" s="12">
        <f>IF($A27="","",($R27*$S27)-$AA27-$AB27)</f>
        <v/>
      </c>
      <c r="AD27" s="12">
        <f>IF($A27="","",$M27+$J27+$K27+$L27)</f>
        <v/>
      </c>
      <c r="AE27" s="13">
        <f>IF($A27="","",IF($AD27=0,0,$AC27/$AD27))</f>
        <v/>
      </c>
      <c r="AF27" s="13">
        <f>IF($A27="","",IF($I27=0,0,($R27*$S27)/$I27))</f>
        <v/>
      </c>
      <c r="AG27" s="31">
        <f>IF($A27="","",IF($AB27=0,0,(($R27*$S27)-$AA27)/$AB27))</f>
        <v/>
      </c>
      <c r="AH27" s="15">
        <f>IF($A27="","",IF($AE27&gt;=0.08,"Excelente",IF($AE27&gt;=0.05,"Aceptable","Revisar")))</f>
        <v/>
      </c>
    </row>
    <row r="28">
      <c r="A28" s="2" t="n"/>
      <c r="B28" s="3" t="n"/>
      <c r="C28" s="2" t="n"/>
      <c r="D28" s="3" t="n"/>
      <c r="E28" s="3" t="n"/>
      <c r="F28" s="3" t="n"/>
      <c r="G28" s="3" t="n"/>
      <c r="H28" s="35" t="n"/>
      <c r="I28" s="5" t="n"/>
      <c r="J28" s="5" t="n"/>
      <c r="K28" s="5" t="n"/>
      <c r="L28" s="5" t="n"/>
      <c r="M28" s="5" t="n"/>
      <c r="N28" s="5" t="n"/>
      <c r="O28" s="6" t="n"/>
      <c r="P28" s="7" t="n"/>
      <c r="Q28" s="5" t="n"/>
      <c r="R28" s="5" t="n"/>
      <c r="S28" s="7" t="n"/>
      <c r="T28" s="5" t="n"/>
      <c r="U28" s="5" t="n"/>
      <c r="V28" s="5" t="n"/>
      <c r="W28" s="5" t="n"/>
      <c r="X28" s="6" t="n"/>
      <c r="Y28" s="5" t="n"/>
      <c r="Z28" s="5" t="n"/>
      <c r="AA28" s="8">
        <f>IF($A28="","",($T28*12)+$U28+$V28+$W28+($R28*$S28*$X28)+$Y28+$Z28)</f>
        <v/>
      </c>
      <c r="AB28" s="8">
        <f>IF($A28="","",$Q28*12)</f>
        <v/>
      </c>
      <c r="AC28" s="8">
        <f>IF($A28="","",($R28*$S28)-$AA28-$AB28)</f>
        <v/>
      </c>
      <c r="AD28" s="8">
        <f>IF($A28="","",$M28+$J28+$K28+$L28)</f>
        <v/>
      </c>
      <c r="AE28" s="9">
        <f>IF($A28="","",IF($AD28=0,0,$AC28/$AD28))</f>
        <v/>
      </c>
      <c r="AF28" s="9">
        <f>IF($A28="","",IF($I28=0,0,($R28*$S28)/$I28))</f>
        <v/>
      </c>
      <c r="AG28" s="30">
        <f>IF($A28="","",IF($AB28=0,0,(($R28*$S28)-$AA28)/$AB28))</f>
        <v/>
      </c>
      <c r="AH28" s="11">
        <f>IF($A28="","",IF($AE28&gt;=0.08,"Excelente",IF($AE28&gt;=0.05,"Aceptable","Revisar")))</f>
        <v/>
      </c>
    </row>
    <row r="29">
      <c r="A29" s="2" t="n"/>
      <c r="B29" s="3" t="n"/>
      <c r="C29" s="2" t="n"/>
      <c r="D29" s="3" t="n"/>
      <c r="E29" s="3" t="n"/>
      <c r="F29" s="3" t="n"/>
      <c r="G29" s="3" t="n"/>
      <c r="H29" s="35" t="n"/>
      <c r="I29" s="5" t="n"/>
      <c r="J29" s="5" t="n"/>
      <c r="K29" s="5" t="n"/>
      <c r="L29" s="5" t="n"/>
      <c r="M29" s="5" t="n"/>
      <c r="N29" s="5" t="n"/>
      <c r="O29" s="6" t="n"/>
      <c r="P29" s="7" t="n"/>
      <c r="Q29" s="5" t="n"/>
      <c r="R29" s="5" t="n"/>
      <c r="S29" s="7" t="n"/>
      <c r="T29" s="5" t="n"/>
      <c r="U29" s="5" t="n"/>
      <c r="V29" s="5" t="n"/>
      <c r="W29" s="5" t="n"/>
      <c r="X29" s="6" t="n"/>
      <c r="Y29" s="5" t="n"/>
      <c r="Z29" s="5" t="n"/>
      <c r="AA29" s="12">
        <f>IF($A29="","",($T29*12)+$U29+$V29+$W29+($R29*$S29*$X29)+$Y29+$Z29)</f>
        <v/>
      </c>
      <c r="AB29" s="12">
        <f>IF($A29="","",$Q29*12)</f>
        <v/>
      </c>
      <c r="AC29" s="12">
        <f>IF($A29="","",($R29*$S29)-$AA29-$AB29)</f>
        <v/>
      </c>
      <c r="AD29" s="12">
        <f>IF($A29="","",$M29+$J29+$K29+$L29)</f>
        <v/>
      </c>
      <c r="AE29" s="13">
        <f>IF($A29="","",IF($AD29=0,0,$AC29/$AD29))</f>
        <v/>
      </c>
      <c r="AF29" s="13">
        <f>IF($A29="","",IF($I29=0,0,($R29*$S29)/$I29))</f>
        <v/>
      </c>
      <c r="AG29" s="31">
        <f>IF($A29="","",IF($AB29=0,0,(($R29*$S29)-$AA29)/$AB29))</f>
        <v/>
      </c>
      <c r="AH29" s="15">
        <f>IF($A29="","",IF($AE29&gt;=0.08,"Excelente",IF($AE29&gt;=0.05,"Aceptable","Revisar")))</f>
        <v/>
      </c>
    </row>
    <row r="30">
      <c r="A30" s="2" t="n"/>
      <c r="B30" s="3" t="n"/>
      <c r="C30" s="2" t="n"/>
      <c r="D30" s="3" t="n"/>
      <c r="E30" s="3" t="n"/>
      <c r="F30" s="3" t="n"/>
      <c r="G30" s="3" t="n"/>
      <c r="H30" s="35" t="n"/>
      <c r="I30" s="5" t="n"/>
      <c r="J30" s="5" t="n"/>
      <c r="K30" s="5" t="n"/>
      <c r="L30" s="5" t="n"/>
      <c r="M30" s="5" t="n"/>
      <c r="N30" s="5" t="n"/>
      <c r="O30" s="6" t="n"/>
      <c r="P30" s="7" t="n"/>
      <c r="Q30" s="5" t="n"/>
      <c r="R30" s="5" t="n"/>
      <c r="S30" s="7" t="n"/>
      <c r="T30" s="5" t="n"/>
      <c r="U30" s="5" t="n"/>
      <c r="V30" s="5" t="n"/>
      <c r="W30" s="5" t="n"/>
      <c r="X30" s="6" t="n"/>
      <c r="Y30" s="5" t="n"/>
      <c r="Z30" s="5" t="n"/>
      <c r="AA30" s="8">
        <f>IF($A30="","",($T30*12)+$U30+$V30+$W30+($R30*$S30*$X30)+$Y30+$Z30)</f>
        <v/>
      </c>
      <c r="AB30" s="8">
        <f>IF($A30="","",$Q30*12)</f>
        <v/>
      </c>
      <c r="AC30" s="8">
        <f>IF($A30="","",($R30*$S30)-$AA30-$AB30)</f>
        <v/>
      </c>
      <c r="AD30" s="8">
        <f>IF($A30="","",$M30+$J30+$K30+$L30)</f>
        <v/>
      </c>
      <c r="AE30" s="9">
        <f>IF($A30="","",IF($AD30=0,0,$AC30/$AD30))</f>
        <v/>
      </c>
      <c r="AF30" s="9">
        <f>IF($A30="","",IF($I30=0,0,($R30*$S30)/$I30))</f>
        <v/>
      </c>
      <c r="AG30" s="30">
        <f>IF($A30="","",IF($AB30=0,0,(($R30*$S30)-$AA30)/$AB30))</f>
        <v/>
      </c>
      <c r="AH30" s="11">
        <f>IF($A30="","",IF($AE30&gt;=0.08,"Excelente",IF($AE30&gt;=0.05,"Aceptable","Revisar")))</f>
        <v/>
      </c>
    </row>
    <row r="31">
      <c r="A31" s="2" t="n"/>
      <c r="B31" s="3" t="n"/>
      <c r="C31" s="2" t="n"/>
      <c r="D31" s="3" t="n"/>
      <c r="E31" s="3" t="n"/>
      <c r="F31" s="3" t="n"/>
      <c r="G31" s="3" t="n"/>
      <c r="H31" s="35" t="n"/>
      <c r="I31" s="5" t="n"/>
      <c r="J31" s="5" t="n"/>
      <c r="K31" s="5" t="n"/>
      <c r="L31" s="5" t="n"/>
      <c r="M31" s="5" t="n"/>
      <c r="N31" s="5" t="n"/>
      <c r="O31" s="6" t="n"/>
      <c r="P31" s="7" t="n"/>
      <c r="Q31" s="5" t="n"/>
      <c r="R31" s="5" t="n"/>
      <c r="S31" s="7" t="n"/>
      <c r="T31" s="5" t="n"/>
      <c r="U31" s="5" t="n"/>
      <c r="V31" s="5" t="n"/>
      <c r="W31" s="5" t="n"/>
      <c r="X31" s="6" t="n"/>
      <c r="Y31" s="5" t="n"/>
      <c r="Z31" s="5" t="n"/>
      <c r="AA31" s="12">
        <f>IF($A31="","",($T31*12)+$U31+$V31+$W31+($R31*$S31*$X31)+$Y31+$Z31)</f>
        <v/>
      </c>
      <c r="AB31" s="12">
        <f>IF($A31="","",$Q31*12)</f>
        <v/>
      </c>
      <c r="AC31" s="12">
        <f>IF($A31="","",($R31*$S31)-$AA31-$AB31)</f>
        <v/>
      </c>
      <c r="AD31" s="12">
        <f>IF($A31="","",$M31+$J31+$K31+$L31)</f>
        <v/>
      </c>
      <c r="AE31" s="13">
        <f>IF($A31="","",IF($AD31=0,0,$AC31/$AD31))</f>
        <v/>
      </c>
      <c r="AF31" s="13">
        <f>IF($A31="","",IF($I31=0,0,($R31*$S31)/$I31))</f>
        <v/>
      </c>
      <c r="AG31" s="31">
        <f>IF($A31="","",IF($AB31=0,0,(($R31*$S31)-$AA31)/$AB31))</f>
        <v/>
      </c>
      <c r="AH31" s="15">
        <f>IF($A31="","",IF($AE31&gt;=0.08,"Excelente",IF($AE31&gt;=0.05,"Aceptable","Revisar")))</f>
        <v/>
      </c>
    </row>
    <row r="32">
      <c r="A32" s="2" t="n"/>
      <c r="B32" s="3" t="n"/>
      <c r="C32" s="2" t="n"/>
      <c r="D32" s="3" t="n"/>
      <c r="E32" s="3" t="n"/>
      <c r="F32" s="3" t="n"/>
      <c r="G32" s="3" t="n"/>
      <c r="H32" s="35" t="n"/>
      <c r="I32" s="5" t="n"/>
      <c r="J32" s="5" t="n"/>
      <c r="K32" s="5" t="n"/>
      <c r="L32" s="5" t="n"/>
      <c r="M32" s="5" t="n"/>
      <c r="N32" s="5" t="n"/>
      <c r="O32" s="6" t="n"/>
      <c r="P32" s="7" t="n"/>
      <c r="Q32" s="5" t="n"/>
      <c r="R32" s="5" t="n"/>
      <c r="S32" s="7" t="n"/>
      <c r="T32" s="5" t="n"/>
      <c r="U32" s="5" t="n"/>
      <c r="V32" s="5" t="n"/>
      <c r="W32" s="5" t="n"/>
      <c r="X32" s="6" t="n"/>
      <c r="Y32" s="5" t="n"/>
      <c r="Z32" s="5" t="n"/>
      <c r="AA32" s="8">
        <f>IF($A32="","",($T32*12)+$U32+$V32+$W32+($R32*$S32*$X32)+$Y32+$Z32)</f>
        <v/>
      </c>
      <c r="AB32" s="8">
        <f>IF($A32="","",$Q32*12)</f>
        <v/>
      </c>
      <c r="AC32" s="8">
        <f>IF($A32="","",($R32*$S32)-$AA32-$AB32)</f>
        <v/>
      </c>
      <c r="AD32" s="8">
        <f>IF($A32="","",$M32+$J32+$K32+$L32)</f>
        <v/>
      </c>
      <c r="AE32" s="9">
        <f>IF($A32="","",IF($AD32=0,0,$AC32/$AD32))</f>
        <v/>
      </c>
      <c r="AF32" s="9">
        <f>IF($A32="","",IF($I32=0,0,($R32*$S32)/$I32))</f>
        <v/>
      </c>
      <c r="AG32" s="30">
        <f>IF($A32="","",IF($AB32=0,0,(($R32*$S32)-$AA32)/$AB32))</f>
        <v/>
      </c>
      <c r="AH32" s="11">
        <f>IF($A32="","",IF($AE32&gt;=0.08,"Excelente",IF($AE32&gt;=0.05,"Aceptable","Revisar")))</f>
        <v/>
      </c>
    </row>
    <row r="33">
      <c r="A33" s="2" t="n"/>
      <c r="B33" s="3" t="n"/>
      <c r="C33" s="2" t="n"/>
      <c r="D33" s="3" t="n"/>
      <c r="E33" s="3" t="n"/>
      <c r="F33" s="3" t="n"/>
      <c r="G33" s="3" t="n"/>
      <c r="H33" s="35" t="n"/>
      <c r="I33" s="5" t="n"/>
      <c r="J33" s="5" t="n"/>
      <c r="K33" s="5" t="n"/>
      <c r="L33" s="5" t="n"/>
      <c r="M33" s="5" t="n"/>
      <c r="N33" s="5" t="n"/>
      <c r="O33" s="6" t="n"/>
      <c r="P33" s="7" t="n"/>
      <c r="Q33" s="5" t="n"/>
      <c r="R33" s="5" t="n"/>
      <c r="S33" s="7" t="n"/>
      <c r="T33" s="5" t="n"/>
      <c r="U33" s="5" t="n"/>
      <c r="V33" s="5" t="n"/>
      <c r="W33" s="5" t="n"/>
      <c r="X33" s="6" t="n"/>
      <c r="Y33" s="5" t="n"/>
      <c r="Z33" s="5" t="n"/>
      <c r="AA33" s="12">
        <f>IF($A33="","",($T33*12)+$U33+$V33+$W33+($R33*$S33*$X33)+$Y33+$Z33)</f>
        <v/>
      </c>
      <c r="AB33" s="12">
        <f>IF($A33="","",$Q33*12)</f>
        <v/>
      </c>
      <c r="AC33" s="12">
        <f>IF($A33="","",($R33*$S33)-$AA33-$AB33)</f>
        <v/>
      </c>
      <c r="AD33" s="12">
        <f>IF($A33="","",$M33+$J33+$K33+$L33)</f>
        <v/>
      </c>
      <c r="AE33" s="13">
        <f>IF($A33="","",IF($AD33=0,0,$AC33/$AD33))</f>
        <v/>
      </c>
      <c r="AF33" s="13">
        <f>IF($A33="","",IF($I33=0,0,($R33*$S33)/$I33))</f>
        <v/>
      </c>
      <c r="AG33" s="31">
        <f>IF($A33="","",IF($AB33=0,0,(($R33*$S33)-$AA33)/$AB33))</f>
        <v/>
      </c>
      <c r="AH33" s="15">
        <f>IF($A33="","",IF($AE33&gt;=0.08,"Excelente",IF($AE33&gt;=0.05,"Aceptable","Revisar")))</f>
        <v/>
      </c>
    </row>
    <row r="34">
      <c r="A34" s="2" t="n"/>
      <c r="B34" s="3" t="n"/>
      <c r="C34" s="2" t="n"/>
      <c r="D34" s="3" t="n"/>
      <c r="E34" s="3" t="n"/>
      <c r="F34" s="3" t="n"/>
      <c r="G34" s="3" t="n"/>
      <c r="H34" s="35" t="n"/>
      <c r="I34" s="5" t="n"/>
      <c r="J34" s="5" t="n"/>
      <c r="K34" s="5" t="n"/>
      <c r="L34" s="5" t="n"/>
      <c r="M34" s="5" t="n"/>
      <c r="N34" s="5" t="n"/>
      <c r="O34" s="6" t="n"/>
      <c r="P34" s="7" t="n"/>
      <c r="Q34" s="5" t="n"/>
      <c r="R34" s="5" t="n"/>
      <c r="S34" s="7" t="n"/>
      <c r="T34" s="5" t="n"/>
      <c r="U34" s="5" t="n"/>
      <c r="V34" s="5" t="n"/>
      <c r="W34" s="5" t="n"/>
      <c r="X34" s="6" t="n"/>
      <c r="Y34" s="5" t="n"/>
      <c r="Z34" s="5" t="n"/>
      <c r="AA34" s="8">
        <f>IF($A34="","",($T34*12)+$U34+$V34+$W34+($R34*$S34*$X34)+$Y34+$Z34)</f>
        <v/>
      </c>
      <c r="AB34" s="8">
        <f>IF($A34="","",$Q34*12)</f>
        <v/>
      </c>
      <c r="AC34" s="8">
        <f>IF($A34="","",($R34*$S34)-$AA34-$AB34)</f>
        <v/>
      </c>
      <c r="AD34" s="8">
        <f>IF($A34="","",$M34+$J34+$K34+$L34)</f>
        <v/>
      </c>
      <c r="AE34" s="9">
        <f>IF($A34="","",IF($AD34=0,0,$AC34/$AD34))</f>
        <v/>
      </c>
      <c r="AF34" s="9">
        <f>IF($A34="","",IF($I34=0,0,($R34*$S34)/$I34))</f>
        <v/>
      </c>
      <c r="AG34" s="30">
        <f>IF($A34="","",IF($AB34=0,0,(($R34*$S34)-$AA34)/$AB34))</f>
        <v/>
      </c>
      <c r="AH34" s="11">
        <f>IF($A34="","",IF($AE34&gt;=0.08,"Excelente",IF($AE34&gt;=0.05,"Aceptable","Revisar")))</f>
        <v/>
      </c>
    </row>
    <row r="35">
      <c r="A35" s="2" t="n"/>
      <c r="B35" s="3" t="n"/>
      <c r="C35" s="2" t="n"/>
      <c r="D35" s="3" t="n"/>
      <c r="E35" s="3" t="n"/>
      <c r="F35" s="3" t="n"/>
      <c r="G35" s="3" t="n"/>
      <c r="H35" s="35" t="n"/>
      <c r="I35" s="5" t="n"/>
      <c r="J35" s="5" t="n"/>
      <c r="K35" s="5" t="n"/>
      <c r="L35" s="5" t="n"/>
      <c r="M35" s="5" t="n"/>
      <c r="N35" s="5" t="n"/>
      <c r="O35" s="6" t="n"/>
      <c r="P35" s="7" t="n"/>
      <c r="Q35" s="5" t="n"/>
      <c r="R35" s="5" t="n"/>
      <c r="S35" s="7" t="n"/>
      <c r="T35" s="5" t="n"/>
      <c r="U35" s="5" t="n"/>
      <c r="V35" s="5" t="n"/>
      <c r="W35" s="5" t="n"/>
      <c r="X35" s="6" t="n"/>
      <c r="Y35" s="5" t="n"/>
      <c r="Z35" s="5" t="n"/>
      <c r="AA35" s="12">
        <f>IF($A35="","",($T35*12)+$U35+$V35+$W35+($R35*$S35*$X35)+$Y35+$Z35)</f>
        <v/>
      </c>
      <c r="AB35" s="12">
        <f>IF($A35="","",$Q35*12)</f>
        <v/>
      </c>
      <c r="AC35" s="12">
        <f>IF($A35="","",($R35*$S35)-$AA35-$AB35)</f>
        <v/>
      </c>
      <c r="AD35" s="12">
        <f>IF($A35="","",$M35+$J35+$K35+$L35)</f>
        <v/>
      </c>
      <c r="AE35" s="13">
        <f>IF($A35="","",IF($AD35=0,0,$AC35/$AD35))</f>
        <v/>
      </c>
      <c r="AF35" s="13">
        <f>IF($A35="","",IF($I35=0,0,($R35*$S35)/$I35))</f>
        <v/>
      </c>
      <c r="AG35" s="31">
        <f>IF($A35="","",IF($AB35=0,0,(($R35*$S35)-$AA35)/$AB35))</f>
        <v/>
      </c>
      <c r="AH35" s="15">
        <f>IF($A35="","",IF($AE35&gt;=0.08,"Excelente",IF($AE35&gt;=0.05,"Aceptable","Revisar")))</f>
        <v/>
      </c>
    </row>
    <row r="36">
      <c r="A36" s="2" t="n"/>
      <c r="B36" s="3" t="n"/>
      <c r="C36" s="2" t="n"/>
      <c r="D36" s="3" t="n"/>
      <c r="E36" s="3" t="n"/>
      <c r="F36" s="3" t="n"/>
      <c r="G36" s="3" t="n"/>
      <c r="H36" s="35" t="n"/>
      <c r="I36" s="5" t="n"/>
      <c r="J36" s="5" t="n"/>
      <c r="K36" s="5" t="n"/>
      <c r="L36" s="5" t="n"/>
      <c r="M36" s="5" t="n"/>
      <c r="N36" s="5" t="n"/>
      <c r="O36" s="6" t="n"/>
      <c r="P36" s="7" t="n"/>
      <c r="Q36" s="5" t="n"/>
      <c r="R36" s="5" t="n"/>
      <c r="S36" s="7" t="n"/>
      <c r="T36" s="5" t="n"/>
      <c r="U36" s="5" t="n"/>
      <c r="V36" s="5" t="n"/>
      <c r="W36" s="5" t="n"/>
      <c r="X36" s="6" t="n"/>
      <c r="Y36" s="5" t="n"/>
      <c r="Z36" s="5" t="n"/>
      <c r="AA36" s="8">
        <f>IF($A36="","",($T36*12)+$U36+$V36+$W36+($R36*$S36*$X36)+$Y36+$Z36)</f>
        <v/>
      </c>
      <c r="AB36" s="8">
        <f>IF($A36="","",$Q36*12)</f>
        <v/>
      </c>
      <c r="AC36" s="8">
        <f>IF($A36="","",($R36*$S36)-$AA36-$AB36)</f>
        <v/>
      </c>
      <c r="AD36" s="8">
        <f>IF($A36="","",$M36+$J36+$K36+$L36)</f>
        <v/>
      </c>
      <c r="AE36" s="9">
        <f>IF($A36="","",IF($AD36=0,0,$AC36/$AD36))</f>
        <v/>
      </c>
      <c r="AF36" s="9">
        <f>IF($A36="","",IF($I36=0,0,($R36*$S36)/$I36))</f>
        <v/>
      </c>
      <c r="AG36" s="30">
        <f>IF($A36="","",IF($AB36=0,0,(($R36*$S36)-$AA36)/$AB36))</f>
        <v/>
      </c>
      <c r="AH36" s="11">
        <f>IF($A36="","",IF($AE36&gt;=0.08,"Excelente",IF($AE36&gt;=0.05,"Aceptable","Revisar")))</f>
        <v/>
      </c>
    </row>
    <row r="37">
      <c r="A37" s="2" t="n"/>
      <c r="B37" s="3" t="n"/>
      <c r="C37" s="2" t="n"/>
      <c r="D37" s="3" t="n"/>
      <c r="E37" s="3" t="n"/>
      <c r="F37" s="3" t="n"/>
      <c r="G37" s="3" t="n"/>
      <c r="H37" s="35" t="n"/>
      <c r="I37" s="5" t="n"/>
      <c r="J37" s="5" t="n"/>
      <c r="K37" s="5" t="n"/>
      <c r="L37" s="5" t="n"/>
      <c r="M37" s="5" t="n"/>
      <c r="N37" s="5" t="n"/>
      <c r="O37" s="6" t="n"/>
      <c r="P37" s="7" t="n"/>
      <c r="Q37" s="5" t="n"/>
      <c r="R37" s="5" t="n"/>
      <c r="S37" s="7" t="n"/>
      <c r="T37" s="5" t="n"/>
      <c r="U37" s="5" t="n"/>
      <c r="V37" s="5" t="n"/>
      <c r="W37" s="5" t="n"/>
      <c r="X37" s="6" t="n"/>
      <c r="Y37" s="5" t="n"/>
      <c r="Z37" s="5" t="n"/>
      <c r="AA37" s="12">
        <f>IF($A37="","",($T37*12)+$U37+$V37+$W37+($R37*$S37*$X37)+$Y37+$Z37)</f>
        <v/>
      </c>
      <c r="AB37" s="12">
        <f>IF($A37="","",$Q37*12)</f>
        <v/>
      </c>
      <c r="AC37" s="12">
        <f>IF($A37="","",($R37*$S37)-$AA37-$AB37)</f>
        <v/>
      </c>
      <c r="AD37" s="12">
        <f>IF($A37="","",$M37+$J37+$K37+$L37)</f>
        <v/>
      </c>
      <c r="AE37" s="13">
        <f>IF($A37="","",IF($AD37=0,0,$AC37/$AD37))</f>
        <v/>
      </c>
      <c r="AF37" s="13">
        <f>IF($A37="","",IF($I37=0,0,($R37*$S37)/$I37))</f>
        <v/>
      </c>
      <c r="AG37" s="31">
        <f>IF($A37="","",IF($AB37=0,0,(($R37*$S37)-$AA37)/$AB37))</f>
        <v/>
      </c>
      <c r="AH37" s="15">
        <f>IF($A37="","",IF($AE37&gt;=0.08,"Excelente",IF($AE37&gt;=0.05,"Aceptable","Revisar")))</f>
        <v/>
      </c>
    </row>
    <row r="38">
      <c r="A38" s="2" t="n"/>
      <c r="B38" s="3" t="n"/>
      <c r="C38" s="2" t="n"/>
      <c r="D38" s="3" t="n"/>
      <c r="E38" s="3" t="n"/>
      <c r="F38" s="3" t="n"/>
      <c r="G38" s="3" t="n"/>
      <c r="H38" s="35" t="n"/>
      <c r="I38" s="5" t="n"/>
      <c r="J38" s="5" t="n"/>
      <c r="K38" s="5" t="n"/>
      <c r="L38" s="5" t="n"/>
      <c r="M38" s="5" t="n"/>
      <c r="N38" s="5" t="n"/>
      <c r="O38" s="6" t="n"/>
      <c r="P38" s="7" t="n"/>
      <c r="Q38" s="5" t="n"/>
      <c r="R38" s="5" t="n"/>
      <c r="S38" s="7" t="n"/>
      <c r="T38" s="5" t="n"/>
      <c r="U38" s="5" t="n"/>
      <c r="V38" s="5" t="n"/>
      <c r="W38" s="5" t="n"/>
      <c r="X38" s="6" t="n"/>
      <c r="Y38" s="5" t="n"/>
      <c r="Z38" s="5" t="n"/>
      <c r="AA38" s="8">
        <f>IF($A38="","",($T38*12)+$U38+$V38+$W38+($R38*$S38*$X38)+$Y38+$Z38)</f>
        <v/>
      </c>
      <c r="AB38" s="8">
        <f>IF($A38="","",$Q38*12)</f>
        <v/>
      </c>
      <c r="AC38" s="8">
        <f>IF($A38="","",($R38*$S38)-$AA38-$AB38)</f>
        <v/>
      </c>
      <c r="AD38" s="8">
        <f>IF($A38="","",$M38+$J38+$K38+$L38)</f>
        <v/>
      </c>
      <c r="AE38" s="9">
        <f>IF($A38="","",IF($AD38=0,0,$AC38/$AD38))</f>
        <v/>
      </c>
      <c r="AF38" s="9">
        <f>IF($A38="","",IF($I38=0,0,($R38*$S38)/$I38))</f>
        <v/>
      </c>
      <c r="AG38" s="30">
        <f>IF($A38="","",IF($AB38=0,0,(($R38*$S38)-$AA38)/$AB38))</f>
        <v/>
      </c>
      <c r="AH38" s="11">
        <f>IF($A38="","",IF($AE38&gt;=0.08,"Excelente",IF($AE38&gt;=0.05,"Aceptable","Revisar")))</f>
        <v/>
      </c>
    </row>
    <row r="39">
      <c r="A39" s="2" t="n"/>
      <c r="B39" s="3" t="n"/>
      <c r="C39" s="2" t="n"/>
      <c r="D39" s="3" t="n"/>
      <c r="E39" s="3" t="n"/>
      <c r="F39" s="3" t="n"/>
      <c r="G39" s="3" t="n"/>
      <c r="H39" s="35" t="n"/>
      <c r="I39" s="5" t="n"/>
      <c r="J39" s="5" t="n"/>
      <c r="K39" s="5" t="n"/>
      <c r="L39" s="5" t="n"/>
      <c r="M39" s="5" t="n"/>
      <c r="N39" s="5" t="n"/>
      <c r="O39" s="6" t="n"/>
      <c r="P39" s="7" t="n"/>
      <c r="Q39" s="5" t="n"/>
      <c r="R39" s="5" t="n"/>
      <c r="S39" s="7" t="n"/>
      <c r="T39" s="5" t="n"/>
      <c r="U39" s="5" t="n"/>
      <c r="V39" s="5" t="n"/>
      <c r="W39" s="5" t="n"/>
      <c r="X39" s="6" t="n"/>
      <c r="Y39" s="5" t="n"/>
      <c r="Z39" s="5" t="n"/>
      <c r="AA39" s="12">
        <f>IF($A39="","",($T39*12)+$U39+$V39+$W39+($R39*$S39*$X39)+$Y39+$Z39)</f>
        <v/>
      </c>
      <c r="AB39" s="12">
        <f>IF($A39="","",$Q39*12)</f>
        <v/>
      </c>
      <c r="AC39" s="12">
        <f>IF($A39="","",($R39*$S39)-$AA39-$AB39)</f>
        <v/>
      </c>
      <c r="AD39" s="12">
        <f>IF($A39="","",$M39+$J39+$K39+$L39)</f>
        <v/>
      </c>
      <c r="AE39" s="13">
        <f>IF($A39="","",IF($AD39=0,0,$AC39/$AD39))</f>
        <v/>
      </c>
      <c r="AF39" s="13">
        <f>IF($A39="","",IF($I39=0,0,($R39*$S39)/$I39))</f>
        <v/>
      </c>
      <c r="AG39" s="31">
        <f>IF($A39="","",IF($AB39=0,0,(($R39*$S39)-$AA39)/$AB39))</f>
        <v/>
      </c>
      <c r="AH39" s="15">
        <f>IF($A39="","",IF($AE39&gt;=0.08,"Excelente",IF($AE39&gt;=0.05,"Aceptable","Revisar")))</f>
        <v/>
      </c>
    </row>
    <row r="40">
      <c r="A40" s="2" t="n"/>
      <c r="B40" s="3" t="n"/>
      <c r="C40" s="2" t="n"/>
      <c r="D40" s="3" t="n"/>
      <c r="E40" s="3" t="n"/>
      <c r="F40" s="3" t="n"/>
      <c r="G40" s="3" t="n"/>
      <c r="H40" s="35" t="n"/>
      <c r="I40" s="5" t="n"/>
      <c r="J40" s="5" t="n"/>
      <c r="K40" s="5" t="n"/>
      <c r="L40" s="5" t="n"/>
      <c r="M40" s="5" t="n"/>
      <c r="N40" s="5" t="n"/>
      <c r="O40" s="6" t="n"/>
      <c r="P40" s="7" t="n"/>
      <c r="Q40" s="5" t="n"/>
      <c r="R40" s="5" t="n"/>
      <c r="S40" s="7" t="n"/>
      <c r="T40" s="5" t="n"/>
      <c r="U40" s="5" t="n"/>
      <c r="V40" s="5" t="n"/>
      <c r="W40" s="5" t="n"/>
      <c r="X40" s="6" t="n"/>
      <c r="Y40" s="5" t="n"/>
      <c r="Z40" s="5" t="n"/>
      <c r="AA40" s="8">
        <f>IF($A40="","",($T40*12)+$U40+$V40+$W40+($R40*$S40*$X40)+$Y40+$Z40)</f>
        <v/>
      </c>
      <c r="AB40" s="8">
        <f>IF($A40="","",$Q40*12)</f>
        <v/>
      </c>
      <c r="AC40" s="8">
        <f>IF($A40="","",($R40*$S40)-$AA40-$AB40)</f>
        <v/>
      </c>
      <c r="AD40" s="8">
        <f>IF($A40="","",$M40+$J40+$K40+$L40)</f>
        <v/>
      </c>
      <c r="AE40" s="9">
        <f>IF($A40="","",IF($AD40=0,0,$AC40/$AD40))</f>
        <v/>
      </c>
      <c r="AF40" s="9">
        <f>IF($A40="","",IF($I40=0,0,($R40*$S40)/$I40))</f>
        <v/>
      </c>
      <c r="AG40" s="30">
        <f>IF($A40="","",IF($AB40=0,0,(($R40*$S40)-$AA40)/$AB40))</f>
        <v/>
      </c>
      <c r="AH40" s="11">
        <f>IF($A40="","",IF($AE40&gt;=0.08,"Excelente",IF($AE40&gt;=0.05,"Aceptable","Revisar")))</f>
        <v/>
      </c>
    </row>
    <row r="41">
      <c r="A41" s="2" t="n"/>
      <c r="B41" s="3" t="n"/>
      <c r="C41" s="2" t="n"/>
      <c r="D41" s="3" t="n"/>
      <c r="E41" s="3" t="n"/>
      <c r="F41" s="3" t="n"/>
      <c r="G41" s="3" t="n"/>
      <c r="H41" s="35" t="n"/>
      <c r="I41" s="5" t="n"/>
      <c r="J41" s="5" t="n"/>
      <c r="K41" s="5" t="n"/>
      <c r="L41" s="5" t="n"/>
      <c r="M41" s="5" t="n"/>
      <c r="N41" s="5" t="n"/>
      <c r="O41" s="6" t="n"/>
      <c r="P41" s="7" t="n"/>
      <c r="Q41" s="5" t="n"/>
      <c r="R41" s="5" t="n"/>
      <c r="S41" s="7" t="n"/>
      <c r="T41" s="5" t="n"/>
      <c r="U41" s="5" t="n"/>
      <c r="V41" s="5" t="n"/>
      <c r="W41" s="5" t="n"/>
      <c r="X41" s="6" t="n"/>
      <c r="Y41" s="5" t="n"/>
      <c r="Z41" s="5" t="n"/>
      <c r="AA41" s="12">
        <f>IF($A41="","",($T41*12)+$U41+$V41+$W41+($R41*$S41*$X41)+$Y41+$Z41)</f>
        <v/>
      </c>
      <c r="AB41" s="12">
        <f>IF($A41="","",$Q41*12)</f>
        <v/>
      </c>
      <c r="AC41" s="12">
        <f>IF($A41="","",($R41*$S41)-$AA41-$AB41)</f>
        <v/>
      </c>
      <c r="AD41" s="12">
        <f>IF($A41="","",$M41+$J41+$K41+$L41)</f>
        <v/>
      </c>
      <c r="AE41" s="13">
        <f>IF($A41="","",IF($AD41=0,0,$AC41/$AD41))</f>
        <v/>
      </c>
      <c r="AF41" s="13">
        <f>IF($A41="","",IF($I41=0,0,($R41*$S41)/$I41))</f>
        <v/>
      </c>
      <c r="AG41" s="31">
        <f>IF($A41="","",IF($AB41=0,0,(($R41*$S41)-$AA41)/$AB41))</f>
        <v/>
      </c>
      <c r="AH41" s="15">
        <f>IF($A41="","",IF($AE41&gt;=0.08,"Excelente",IF($AE41&gt;=0.05,"Aceptable","Revisar")))</f>
        <v/>
      </c>
    </row>
    <row r="42">
      <c r="A42" s="2" t="n"/>
      <c r="B42" s="3" t="n"/>
      <c r="C42" s="2" t="n"/>
      <c r="D42" s="3" t="n"/>
      <c r="E42" s="3" t="n"/>
      <c r="F42" s="3" t="n"/>
      <c r="G42" s="3" t="n"/>
      <c r="H42" s="35" t="n"/>
      <c r="I42" s="5" t="n"/>
      <c r="J42" s="5" t="n"/>
      <c r="K42" s="5" t="n"/>
      <c r="L42" s="5" t="n"/>
      <c r="M42" s="5" t="n"/>
      <c r="N42" s="5" t="n"/>
      <c r="O42" s="6" t="n"/>
      <c r="P42" s="7" t="n"/>
      <c r="Q42" s="5" t="n"/>
      <c r="R42" s="5" t="n"/>
      <c r="S42" s="7" t="n"/>
      <c r="T42" s="5" t="n"/>
      <c r="U42" s="5" t="n"/>
      <c r="V42" s="5" t="n"/>
      <c r="W42" s="5" t="n"/>
      <c r="X42" s="6" t="n"/>
      <c r="Y42" s="5" t="n"/>
      <c r="Z42" s="5" t="n"/>
      <c r="AA42" s="8">
        <f>IF($A42="","",($T42*12)+$U42+$V42+$W42+($R42*$S42*$X42)+$Y42+$Z42)</f>
        <v/>
      </c>
      <c r="AB42" s="8">
        <f>IF($A42="","",$Q42*12)</f>
        <v/>
      </c>
      <c r="AC42" s="8">
        <f>IF($A42="","",($R42*$S42)-$AA42-$AB42)</f>
        <v/>
      </c>
      <c r="AD42" s="8">
        <f>IF($A42="","",$M42+$J42+$K42+$L42)</f>
        <v/>
      </c>
      <c r="AE42" s="9">
        <f>IF($A42="","",IF($AD42=0,0,$AC42/$AD42))</f>
        <v/>
      </c>
      <c r="AF42" s="9">
        <f>IF($A42="","",IF($I42=0,0,($R42*$S42)/$I42))</f>
        <v/>
      </c>
      <c r="AG42" s="30">
        <f>IF($A42="","",IF($AB42=0,0,(($R42*$S42)-$AA42)/$AB42))</f>
        <v/>
      </c>
      <c r="AH42" s="11">
        <f>IF($A42="","",IF($AE42&gt;=0.08,"Excelente",IF($AE42&gt;=0.05,"Aceptable","Revisar")))</f>
        <v/>
      </c>
    </row>
    <row r="43">
      <c r="A43" s="2" t="n"/>
      <c r="B43" s="3" t="n"/>
      <c r="C43" s="2" t="n"/>
      <c r="D43" s="3" t="n"/>
      <c r="E43" s="3" t="n"/>
      <c r="F43" s="3" t="n"/>
      <c r="G43" s="3" t="n"/>
      <c r="H43" s="35" t="n"/>
      <c r="I43" s="5" t="n"/>
      <c r="J43" s="5" t="n"/>
      <c r="K43" s="5" t="n"/>
      <c r="L43" s="5" t="n"/>
      <c r="M43" s="5" t="n"/>
      <c r="N43" s="5" t="n"/>
      <c r="O43" s="6" t="n"/>
      <c r="P43" s="7" t="n"/>
      <c r="Q43" s="5" t="n"/>
      <c r="R43" s="5" t="n"/>
      <c r="S43" s="7" t="n"/>
      <c r="T43" s="5" t="n"/>
      <c r="U43" s="5" t="n"/>
      <c r="V43" s="5" t="n"/>
      <c r="W43" s="5" t="n"/>
      <c r="X43" s="6" t="n"/>
      <c r="Y43" s="5" t="n"/>
      <c r="Z43" s="5" t="n"/>
      <c r="AA43" s="12">
        <f>IF($A43="","",($T43*12)+$U43+$V43+$W43+($R43*$S43*$X43)+$Y43+$Z43)</f>
        <v/>
      </c>
      <c r="AB43" s="12">
        <f>IF($A43="","",$Q43*12)</f>
        <v/>
      </c>
      <c r="AC43" s="12">
        <f>IF($A43="","",($R43*$S43)-$AA43-$AB43)</f>
        <v/>
      </c>
      <c r="AD43" s="12">
        <f>IF($A43="","",$M43+$J43+$K43+$L43)</f>
        <v/>
      </c>
      <c r="AE43" s="13">
        <f>IF($A43="","",IF($AD43=0,0,$AC43/$AD43))</f>
        <v/>
      </c>
      <c r="AF43" s="13">
        <f>IF($A43="","",IF($I43=0,0,($R43*$S43)/$I43))</f>
        <v/>
      </c>
      <c r="AG43" s="31">
        <f>IF($A43="","",IF($AB43=0,0,(($R43*$S43)-$AA43)/$AB43))</f>
        <v/>
      </c>
      <c r="AH43" s="15">
        <f>IF($A43="","",IF($AE43&gt;=0.08,"Excelente",IF($AE43&gt;=0.05,"Aceptable","Revisar")))</f>
        <v/>
      </c>
    </row>
    <row r="44">
      <c r="A44" s="2" t="n"/>
      <c r="B44" s="3" t="n"/>
      <c r="C44" s="2" t="n"/>
      <c r="D44" s="3" t="n"/>
      <c r="E44" s="3" t="n"/>
      <c r="F44" s="3" t="n"/>
      <c r="G44" s="3" t="n"/>
      <c r="H44" s="35" t="n"/>
      <c r="I44" s="5" t="n"/>
      <c r="J44" s="5" t="n"/>
      <c r="K44" s="5" t="n"/>
      <c r="L44" s="5" t="n"/>
      <c r="M44" s="5" t="n"/>
      <c r="N44" s="5" t="n"/>
      <c r="O44" s="6" t="n"/>
      <c r="P44" s="7" t="n"/>
      <c r="Q44" s="5" t="n"/>
      <c r="R44" s="5" t="n"/>
      <c r="S44" s="7" t="n"/>
      <c r="T44" s="5" t="n"/>
      <c r="U44" s="5" t="n"/>
      <c r="V44" s="5" t="n"/>
      <c r="W44" s="5" t="n"/>
      <c r="X44" s="6" t="n"/>
      <c r="Y44" s="5" t="n"/>
      <c r="Z44" s="5" t="n"/>
      <c r="AA44" s="8">
        <f>IF($A44="","",($T44*12)+$U44+$V44+$W44+($R44*$S44*$X44)+$Y44+$Z44)</f>
        <v/>
      </c>
      <c r="AB44" s="8">
        <f>IF($A44="","",$Q44*12)</f>
        <v/>
      </c>
      <c r="AC44" s="8">
        <f>IF($A44="","",($R44*$S44)-$AA44-$AB44)</f>
        <v/>
      </c>
      <c r="AD44" s="8">
        <f>IF($A44="","",$M44+$J44+$K44+$L44)</f>
        <v/>
      </c>
      <c r="AE44" s="9">
        <f>IF($A44="","",IF($AD44=0,0,$AC44/$AD44))</f>
        <v/>
      </c>
      <c r="AF44" s="9">
        <f>IF($A44="","",IF($I44=0,0,($R44*$S44)/$I44))</f>
        <v/>
      </c>
      <c r="AG44" s="30">
        <f>IF($A44="","",IF($AB44=0,0,(($R44*$S44)-$AA44)/$AB44))</f>
        <v/>
      </c>
      <c r="AH44" s="11">
        <f>IF($A44="","",IF($AE44&gt;=0.08,"Excelente",IF($AE44&gt;=0.05,"Aceptable","Revisar")))</f>
        <v/>
      </c>
    </row>
    <row r="45">
      <c r="A45" s="2" t="n"/>
      <c r="B45" s="3" t="n"/>
      <c r="C45" s="2" t="n"/>
      <c r="D45" s="3" t="n"/>
      <c r="E45" s="3" t="n"/>
      <c r="F45" s="3" t="n"/>
      <c r="G45" s="3" t="n"/>
      <c r="H45" s="35" t="n"/>
      <c r="I45" s="5" t="n"/>
      <c r="J45" s="5" t="n"/>
      <c r="K45" s="5" t="n"/>
      <c r="L45" s="5" t="n"/>
      <c r="M45" s="5" t="n"/>
      <c r="N45" s="5" t="n"/>
      <c r="O45" s="6" t="n"/>
      <c r="P45" s="7" t="n"/>
      <c r="Q45" s="5" t="n"/>
      <c r="R45" s="5" t="n"/>
      <c r="S45" s="7" t="n"/>
      <c r="T45" s="5" t="n"/>
      <c r="U45" s="5" t="n"/>
      <c r="V45" s="5" t="n"/>
      <c r="W45" s="5" t="n"/>
      <c r="X45" s="6" t="n"/>
      <c r="Y45" s="5" t="n"/>
      <c r="Z45" s="5" t="n"/>
      <c r="AA45" s="12">
        <f>IF($A45="","",($T45*12)+$U45+$V45+$W45+($R45*$S45*$X45)+$Y45+$Z45)</f>
        <v/>
      </c>
      <c r="AB45" s="12">
        <f>IF($A45="","",$Q45*12)</f>
        <v/>
      </c>
      <c r="AC45" s="12">
        <f>IF($A45="","",($R45*$S45)-$AA45-$AB45)</f>
        <v/>
      </c>
      <c r="AD45" s="12">
        <f>IF($A45="","",$M45+$J45+$K45+$L45)</f>
        <v/>
      </c>
      <c r="AE45" s="13">
        <f>IF($A45="","",IF($AD45=0,0,$AC45/$AD45))</f>
        <v/>
      </c>
      <c r="AF45" s="13">
        <f>IF($A45="","",IF($I45=0,0,($R45*$S45)/$I45))</f>
        <v/>
      </c>
      <c r="AG45" s="31">
        <f>IF($A45="","",IF($AB45=0,0,(($R45*$S45)-$AA45)/$AB45))</f>
        <v/>
      </c>
      <c r="AH45" s="15">
        <f>IF($A45="","",IF($AE45&gt;=0.08,"Excelente",IF($AE45&gt;=0.05,"Aceptable","Revisar")))</f>
        <v/>
      </c>
    </row>
    <row r="46">
      <c r="A46" s="2" t="n"/>
      <c r="B46" s="3" t="n"/>
      <c r="C46" s="2" t="n"/>
      <c r="D46" s="3" t="n"/>
      <c r="E46" s="3" t="n"/>
      <c r="F46" s="3" t="n"/>
      <c r="G46" s="3" t="n"/>
      <c r="H46" s="35" t="n"/>
      <c r="I46" s="5" t="n"/>
      <c r="J46" s="5" t="n"/>
      <c r="K46" s="5" t="n"/>
      <c r="L46" s="5" t="n"/>
      <c r="M46" s="5" t="n"/>
      <c r="N46" s="5" t="n"/>
      <c r="O46" s="6" t="n"/>
      <c r="P46" s="7" t="n"/>
      <c r="Q46" s="5" t="n"/>
      <c r="R46" s="5" t="n"/>
      <c r="S46" s="7" t="n"/>
      <c r="T46" s="5" t="n"/>
      <c r="U46" s="5" t="n"/>
      <c r="V46" s="5" t="n"/>
      <c r="W46" s="5" t="n"/>
      <c r="X46" s="6" t="n"/>
      <c r="Y46" s="5" t="n"/>
      <c r="Z46" s="5" t="n"/>
      <c r="AA46" s="8">
        <f>IF($A46="","",($T46*12)+$U46+$V46+$W46+($R46*$S46*$X46)+$Y46+$Z46)</f>
        <v/>
      </c>
      <c r="AB46" s="8">
        <f>IF($A46="","",$Q46*12)</f>
        <v/>
      </c>
      <c r="AC46" s="8">
        <f>IF($A46="","",($R46*$S46)-$AA46-$AB46)</f>
        <v/>
      </c>
      <c r="AD46" s="8">
        <f>IF($A46="","",$M46+$J46+$K46+$L46)</f>
        <v/>
      </c>
      <c r="AE46" s="9">
        <f>IF($A46="","",IF($AD46=0,0,$AC46/$AD46))</f>
        <v/>
      </c>
      <c r="AF46" s="9">
        <f>IF($A46="","",IF($I46=0,0,($R46*$S46)/$I46))</f>
        <v/>
      </c>
      <c r="AG46" s="30">
        <f>IF($A46="","",IF($AB46=0,0,(($R46*$S46)-$AA46)/$AB46))</f>
        <v/>
      </c>
      <c r="AH46" s="11">
        <f>IF($A46="","",IF($AE46&gt;=0.08,"Excelente",IF($AE46&gt;=0.05,"Aceptable","Revisar")))</f>
        <v/>
      </c>
    </row>
    <row r="47">
      <c r="A47" s="2" t="n"/>
      <c r="B47" s="3" t="n"/>
      <c r="C47" s="2" t="n"/>
      <c r="D47" s="3" t="n"/>
      <c r="E47" s="3" t="n"/>
      <c r="F47" s="3" t="n"/>
      <c r="G47" s="3" t="n"/>
      <c r="H47" s="35" t="n"/>
      <c r="I47" s="5" t="n"/>
      <c r="J47" s="5" t="n"/>
      <c r="K47" s="5" t="n"/>
      <c r="L47" s="5" t="n"/>
      <c r="M47" s="5" t="n"/>
      <c r="N47" s="5" t="n"/>
      <c r="O47" s="6" t="n"/>
      <c r="P47" s="7" t="n"/>
      <c r="Q47" s="5" t="n"/>
      <c r="R47" s="5" t="n"/>
      <c r="S47" s="7" t="n"/>
      <c r="T47" s="5" t="n"/>
      <c r="U47" s="5" t="n"/>
      <c r="V47" s="5" t="n"/>
      <c r="W47" s="5" t="n"/>
      <c r="X47" s="6" t="n"/>
      <c r="Y47" s="5" t="n"/>
      <c r="Z47" s="5" t="n"/>
      <c r="AA47" s="12">
        <f>IF($A47="","",($T47*12)+$U47+$V47+$W47+($R47*$S47*$X47)+$Y47+$Z47)</f>
        <v/>
      </c>
      <c r="AB47" s="12">
        <f>IF($A47="","",$Q47*12)</f>
        <v/>
      </c>
      <c r="AC47" s="12">
        <f>IF($A47="","",($R47*$S47)-$AA47-$AB47)</f>
        <v/>
      </c>
      <c r="AD47" s="12">
        <f>IF($A47="","",$M47+$J47+$K47+$L47)</f>
        <v/>
      </c>
      <c r="AE47" s="13">
        <f>IF($A47="","",IF($AD47=0,0,$AC47/$AD47))</f>
        <v/>
      </c>
      <c r="AF47" s="13">
        <f>IF($A47="","",IF($I47=0,0,($R47*$S47)/$I47))</f>
        <v/>
      </c>
      <c r="AG47" s="31">
        <f>IF($A47="","",IF($AB47=0,0,(($R47*$S47)-$AA47)/$AB47))</f>
        <v/>
      </c>
      <c r="AH47" s="15">
        <f>IF($A47="","",IF($AE47&gt;=0.08,"Excelente",IF($AE47&gt;=0.05,"Aceptable","Revisar")))</f>
        <v/>
      </c>
    </row>
    <row r="48">
      <c r="A48" s="2" t="n"/>
      <c r="B48" s="3" t="n"/>
      <c r="C48" s="2" t="n"/>
      <c r="D48" s="3" t="n"/>
      <c r="E48" s="3" t="n"/>
      <c r="F48" s="3" t="n"/>
      <c r="G48" s="3" t="n"/>
      <c r="H48" s="35" t="n"/>
      <c r="I48" s="5" t="n"/>
      <c r="J48" s="5" t="n"/>
      <c r="K48" s="5" t="n"/>
      <c r="L48" s="5" t="n"/>
      <c r="M48" s="5" t="n"/>
      <c r="N48" s="5" t="n"/>
      <c r="O48" s="6" t="n"/>
      <c r="P48" s="7" t="n"/>
      <c r="Q48" s="5" t="n"/>
      <c r="R48" s="5" t="n"/>
      <c r="S48" s="7" t="n"/>
      <c r="T48" s="5" t="n"/>
      <c r="U48" s="5" t="n"/>
      <c r="V48" s="5" t="n"/>
      <c r="W48" s="5" t="n"/>
      <c r="X48" s="6" t="n"/>
      <c r="Y48" s="5" t="n"/>
      <c r="Z48" s="5" t="n"/>
      <c r="AA48" s="8">
        <f>IF($A48="","",($T48*12)+$U48+$V48+$W48+($R48*$S48*$X48)+$Y48+$Z48)</f>
        <v/>
      </c>
      <c r="AB48" s="8">
        <f>IF($A48="","",$Q48*12)</f>
        <v/>
      </c>
      <c r="AC48" s="8">
        <f>IF($A48="","",($R48*$S48)-$AA48-$AB48)</f>
        <v/>
      </c>
      <c r="AD48" s="8">
        <f>IF($A48="","",$M48+$J48+$K48+$L48)</f>
        <v/>
      </c>
      <c r="AE48" s="9">
        <f>IF($A48="","",IF($AD48=0,0,$AC48/$AD48))</f>
        <v/>
      </c>
      <c r="AF48" s="9">
        <f>IF($A48="","",IF($I48=0,0,($R48*$S48)/$I48))</f>
        <v/>
      </c>
      <c r="AG48" s="30">
        <f>IF($A48="","",IF($AB48=0,0,(($R48*$S48)-$AA48)/$AB48))</f>
        <v/>
      </c>
      <c r="AH48" s="11">
        <f>IF($A48="","",IF($AE48&gt;=0.08,"Excelente",IF($AE48&gt;=0.05,"Aceptable","Revisar")))</f>
        <v/>
      </c>
    </row>
    <row r="49">
      <c r="A49" s="2" t="n"/>
      <c r="B49" s="3" t="n"/>
      <c r="C49" s="2" t="n"/>
      <c r="D49" s="3" t="n"/>
      <c r="E49" s="3" t="n"/>
      <c r="F49" s="3" t="n"/>
      <c r="G49" s="3" t="n"/>
      <c r="H49" s="35" t="n"/>
      <c r="I49" s="5" t="n"/>
      <c r="J49" s="5" t="n"/>
      <c r="K49" s="5" t="n"/>
      <c r="L49" s="5" t="n"/>
      <c r="M49" s="5" t="n"/>
      <c r="N49" s="5" t="n"/>
      <c r="O49" s="6" t="n"/>
      <c r="P49" s="7" t="n"/>
      <c r="Q49" s="5" t="n"/>
      <c r="R49" s="5" t="n"/>
      <c r="S49" s="7" t="n"/>
      <c r="T49" s="5" t="n"/>
      <c r="U49" s="5" t="n"/>
      <c r="V49" s="5" t="n"/>
      <c r="W49" s="5" t="n"/>
      <c r="X49" s="6" t="n"/>
      <c r="Y49" s="5" t="n"/>
      <c r="Z49" s="5" t="n"/>
      <c r="AA49" s="12">
        <f>IF($A49="","",($T49*12)+$U49+$V49+$W49+($R49*$S49*$X49)+$Y49+$Z49)</f>
        <v/>
      </c>
      <c r="AB49" s="12">
        <f>IF($A49="","",$Q49*12)</f>
        <v/>
      </c>
      <c r="AC49" s="12">
        <f>IF($A49="","",($R49*$S49)-$AA49-$AB49)</f>
        <v/>
      </c>
      <c r="AD49" s="12">
        <f>IF($A49="","",$M49+$J49+$K49+$L49)</f>
        <v/>
      </c>
      <c r="AE49" s="13">
        <f>IF($A49="","",IF($AD49=0,0,$AC49/$AD49))</f>
        <v/>
      </c>
      <c r="AF49" s="13">
        <f>IF($A49="","",IF($I49=0,0,($R49*$S49)/$I49))</f>
        <v/>
      </c>
      <c r="AG49" s="31">
        <f>IF($A49="","",IF($AB49=0,0,(($R49*$S49)-$AA49)/$AB49))</f>
        <v/>
      </c>
      <c r="AH49" s="15">
        <f>IF($A49="","",IF($AE49&gt;=0.08,"Excelente",IF($AE49&gt;=0.05,"Aceptable","Revisar")))</f>
        <v/>
      </c>
    </row>
    <row r="50">
      <c r="A50" s="2" t="n"/>
      <c r="B50" s="3" t="n"/>
      <c r="C50" s="2" t="n"/>
      <c r="D50" s="3" t="n"/>
      <c r="E50" s="3" t="n"/>
      <c r="F50" s="3" t="n"/>
      <c r="G50" s="3" t="n"/>
      <c r="H50" s="35" t="n"/>
      <c r="I50" s="5" t="n"/>
      <c r="J50" s="5" t="n"/>
      <c r="K50" s="5" t="n"/>
      <c r="L50" s="5" t="n"/>
      <c r="M50" s="5" t="n"/>
      <c r="N50" s="5" t="n"/>
      <c r="O50" s="6" t="n"/>
      <c r="P50" s="7" t="n"/>
      <c r="Q50" s="5" t="n"/>
      <c r="R50" s="5" t="n"/>
      <c r="S50" s="7" t="n"/>
      <c r="T50" s="5" t="n"/>
      <c r="U50" s="5" t="n"/>
      <c r="V50" s="5" t="n"/>
      <c r="W50" s="5" t="n"/>
      <c r="X50" s="6" t="n"/>
      <c r="Y50" s="5" t="n"/>
      <c r="Z50" s="5" t="n"/>
      <c r="AA50" s="8">
        <f>IF($A50="","",($T50*12)+$U50+$V50+$W50+($R50*$S50*$X50)+$Y50+$Z50)</f>
        <v/>
      </c>
      <c r="AB50" s="8">
        <f>IF($A50="","",$Q50*12)</f>
        <v/>
      </c>
      <c r="AC50" s="8">
        <f>IF($A50="","",($R50*$S50)-$AA50-$AB50)</f>
        <v/>
      </c>
      <c r="AD50" s="8">
        <f>IF($A50="","",$M50+$J50+$K50+$L50)</f>
        <v/>
      </c>
      <c r="AE50" s="9">
        <f>IF($A50="","",IF($AD50=0,0,$AC50/$AD50))</f>
        <v/>
      </c>
      <c r="AF50" s="9">
        <f>IF($A50="","",IF($I50=0,0,($R50*$S50)/$I50))</f>
        <v/>
      </c>
      <c r="AG50" s="30">
        <f>IF($A50="","",IF($AB50=0,0,(($R50*$S50)-$AA50)/$AB50))</f>
        <v/>
      </c>
      <c r="AH50" s="11">
        <f>IF($A50="","",IF($AE50&gt;=0.08,"Excelente",IF($AE50&gt;=0.05,"Aceptable","Revisar")))</f>
        <v/>
      </c>
    </row>
    <row r="51">
      <c r="A51" s="2" t="n"/>
      <c r="B51" s="3" t="n"/>
      <c r="C51" s="2" t="n"/>
      <c r="D51" s="3" t="n"/>
      <c r="E51" s="3" t="n"/>
      <c r="F51" s="3" t="n"/>
      <c r="G51" s="3" t="n"/>
      <c r="H51" s="35" t="n"/>
      <c r="I51" s="5" t="n"/>
      <c r="J51" s="5" t="n"/>
      <c r="K51" s="5" t="n"/>
      <c r="L51" s="5" t="n"/>
      <c r="M51" s="5" t="n"/>
      <c r="N51" s="5" t="n"/>
      <c r="O51" s="6" t="n"/>
      <c r="P51" s="7" t="n"/>
      <c r="Q51" s="5" t="n"/>
      <c r="R51" s="5" t="n"/>
      <c r="S51" s="7" t="n"/>
      <c r="T51" s="5" t="n"/>
      <c r="U51" s="5" t="n"/>
      <c r="V51" s="5" t="n"/>
      <c r="W51" s="5" t="n"/>
      <c r="X51" s="6" t="n"/>
      <c r="Y51" s="5" t="n"/>
      <c r="Z51" s="5" t="n"/>
      <c r="AA51" s="12">
        <f>IF($A51="","",($T51*12)+$U51+$V51+$W51+($R51*$S51*$X51)+$Y51+$Z51)</f>
        <v/>
      </c>
      <c r="AB51" s="12">
        <f>IF($A51="","",$Q51*12)</f>
        <v/>
      </c>
      <c r="AC51" s="12">
        <f>IF($A51="","",($R51*$S51)-$AA51-$AB51)</f>
        <v/>
      </c>
      <c r="AD51" s="12">
        <f>IF($A51="","",$M51+$J51+$K51+$L51)</f>
        <v/>
      </c>
      <c r="AE51" s="13">
        <f>IF($A51="","",IF($AD51=0,0,$AC51/$AD51))</f>
        <v/>
      </c>
      <c r="AF51" s="13">
        <f>IF($A51="","",IF($I51=0,0,($R51*$S51)/$I51))</f>
        <v/>
      </c>
      <c r="AG51" s="31">
        <f>IF($A51="","",IF($AB51=0,0,(($R51*$S51)-$AA51)/$AB51))</f>
        <v/>
      </c>
      <c r="AH51" s="15">
        <f>IF($A51="","",IF($AE51&gt;=0.08,"Excelente",IF($AE51&gt;=0.05,"Aceptable","Revisar")))</f>
        <v/>
      </c>
    </row>
    <row r="52">
      <c r="A52" s="2" t="n"/>
      <c r="B52" s="3" t="n"/>
      <c r="C52" s="2" t="n"/>
      <c r="D52" s="3" t="n"/>
      <c r="E52" s="3" t="n"/>
      <c r="F52" s="3" t="n"/>
      <c r="G52" s="3" t="n"/>
      <c r="H52" s="35" t="n"/>
      <c r="I52" s="5" t="n"/>
      <c r="J52" s="5" t="n"/>
      <c r="K52" s="5" t="n"/>
      <c r="L52" s="5" t="n"/>
      <c r="M52" s="5" t="n"/>
      <c r="N52" s="5" t="n"/>
      <c r="O52" s="6" t="n"/>
      <c r="P52" s="7" t="n"/>
      <c r="Q52" s="5" t="n"/>
      <c r="R52" s="5" t="n"/>
      <c r="S52" s="7" t="n"/>
      <c r="T52" s="5" t="n"/>
      <c r="U52" s="5" t="n"/>
      <c r="V52" s="5" t="n"/>
      <c r="W52" s="5" t="n"/>
      <c r="X52" s="6" t="n"/>
      <c r="Y52" s="5" t="n"/>
      <c r="Z52" s="5" t="n"/>
      <c r="AA52" s="8">
        <f>IF($A52="","",($T52*12)+$U52+$V52+$W52+($R52*$S52*$X52)+$Y52+$Z52)</f>
        <v/>
      </c>
      <c r="AB52" s="8">
        <f>IF($A52="","",$Q52*12)</f>
        <v/>
      </c>
      <c r="AC52" s="8">
        <f>IF($A52="","",($R52*$S52)-$AA52-$AB52)</f>
        <v/>
      </c>
      <c r="AD52" s="8">
        <f>IF($A52="","",$M52+$J52+$K52+$L52)</f>
        <v/>
      </c>
      <c r="AE52" s="9">
        <f>IF($A52="","",IF($AD52=0,0,$AC52/$AD52))</f>
        <v/>
      </c>
      <c r="AF52" s="9">
        <f>IF($A52="","",IF($I52=0,0,($R52*$S52)/$I52))</f>
        <v/>
      </c>
      <c r="AG52" s="30">
        <f>IF($A52="","",IF($AB52=0,0,(($R52*$S52)-$AA52)/$AB52))</f>
        <v/>
      </c>
      <c r="AH52" s="11">
        <f>IF($A52="","",IF($AE52&gt;=0.08,"Excelente",IF($AE52&gt;=0.05,"Aceptable","Revisar")))</f>
        <v/>
      </c>
    </row>
    <row r="53">
      <c r="A53" s="2" t="n"/>
      <c r="B53" s="3" t="n"/>
      <c r="C53" s="2" t="n"/>
      <c r="D53" s="3" t="n"/>
      <c r="E53" s="3" t="n"/>
      <c r="F53" s="3" t="n"/>
      <c r="G53" s="3" t="n"/>
      <c r="H53" s="35" t="n"/>
      <c r="I53" s="5" t="n"/>
      <c r="J53" s="5" t="n"/>
      <c r="K53" s="5" t="n"/>
      <c r="L53" s="5" t="n"/>
      <c r="M53" s="5" t="n"/>
      <c r="N53" s="5" t="n"/>
      <c r="O53" s="6" t="n"/>
      <c r="P53" s="7" t="n"/>
      <c r="Q53" s="5" t="n"/>
      <c r="R53" s="5" t="n"/>
      <c r="S53" s="7" t="n"/>
      <c r="T53" s="5" t="n"/>
      <c r="U53" s="5" t="n"/>
      <c r="V53" s="5" t="n"/>
      <c r="W53" s="5" t="n"/>
      <c r="X53" s="6" t="n"/>
      <c r="Y53" s="5" t="n"/>
      <c r="Z53" s="5" t="n"/>
      <c r="AA53" s="12">
        <f>IF($A53="","",($T53*12)+$U53+$V53+$W53+($R53*$S53*$X53)+$Y53+$Z53)</f>
        <v/>
      </c>
      <c r="AB53" s="12">
        <f>IF($A53="","",$Q53*12)</f>
        <v/>
      </c>
      <c r="AC53" s="12">
        <f>IF($A53="","",($R53*$S53)-$AA53-$AB53)</f>
        <v/>
      </c>
      <c r="AD53" s="12">
        <f>IF($A53="","",$M53+$J53+$K53+$L53)</f>
        <v/>
      </c>
      <c r="AE53" s="13">
        <f>IF($A53="","",IF($AD53=0,0,$AC53/$AD53))</f>
        <v/>
      </c>
      <c r="AF53" s="13">
        <f>IF($A53="","",IF($I53=0,0,($R53*$S53)/$I53))</f>
        <v/>
      </c>
      <c r="AG53" s="31">
        <f>IF($A53="","",IF($AB53=0,0,(($R53*$S53)-$AA53)/$AB53))</f>
        <v/>
      </c>
      <c r="AH53" s="15">
        <f>IF($A53="","",IF($AE53&gt;=0.08,"Excelente",IF($AE53&gt;=0.05,"Aceptable","Revisar")))</f>
        <v/>
      </c>
    </row>
    <row r="54">
      <c r="A54" s="2" t="n"/>
      <c r="B54" s="3" t="n"/>
      <c r="C54" s="2" t="n"/>
      <c r="D54" s="3" t="n"/>
      <c r="E54" s="3" t="n"/>
      <c r="F54" s="3" t="n"/>
      <c r="G54" s="3" t="n"/>
      <c r="H54" s="35" t="n"/>
      <c r="I54" s="5" t="n"/>
      <c r="J54" s="5" t="n"/>
      <c r="K54" s="5" t="n"/>
      <c r="L54" s="5" t="n"/>
      <c r="M54" s="5" t="n"/>
      <c r="N54" s="5" t="n"/>
      <c r="O54" s="6" t="n"/>
      <c r="P54" s="7" t="n"/>
      <c r="Q54" s="5" t="n"/>
      <c r="R54" s="5" t="n"/>
      <c r="S54" s="7" t="n"/>
      <c r="T54" s="5" t="n"/>
      <c r="U54" s="5" t="n"/>
      <c r="V54" s="5" t="n"/>
      <c r="W54" s="5" t="n"/>
      <c r="X54" s="6" t="n"/>
      <c r="Y54" s="5" t="n"/>
      <c r="Z54" s="5" t="n"/>
      <c r="AA54" s="8">
        <f>IF($A54="","",($T54*12)+$U54+$V54+$W54+($R54*$S54*$X54)+$Y54+$Z54)</f>
        <v/>
      </c>
      <c r="AB54" s="8">
        <f>IF($A54="","",$Q54*12)</f>
        <v/>
      </c>
      <c r="AC54" s="8">
        <f>IF($A54="","",($R54*$S54)-$AA54-$AB54)</f>
        <v/>
      </c>
      <c r="AD54" s="8">
        <f>IF($A54="","",$M54+$J54+$K54+$L54)</f>
        <v/>
      </c>
      <c r="AE54" s="9">
        <f>IF($A54="","",IF($AD54=0,0,$AC54/$AD54))</f>
        <v/>
      </c>
      <c r="AF54" s="9">
        <f>IF($A54="","",IF($I54=0,0,($R54*$S54)/$I54))</f>
        <v/>
      </c>
      <c r="AG54" s="30">
        <f>IF($A54="","",IF($AB54=0,0,(($R54*$S54)-$AA54)/$AB54))</f>
        <v/>
      </c>
      <c r="AH54" s="11">
        <f>IF($A54="","",IF($AE54&gt;=0.08,"Excelente",IF($AE54&gt;=0.05,"Aceptable","Revisar")))</f>
        <v/>
      </c>
    </row>
    <row r="55">
      <c r="A55" s="2" t="n"/>
      <c r="B55" s="3" t="n"/>
      <c r="C55" s="2" t="n"/>
      <c r="D55" s="3" t="n"/>
      <c r="E55" s="3" t="n"/>
      <c r="F55" s="3" t="n"/>
      <c r="G55" s="3" t="n"/>
      <c r="H55" s="35" t="n"/>
      <c r="I55" s="5" t="n"/>
      <c r="J55" s="5" t="n"/>
      <c r="K55" s="5" t="n"/>
      <c r="L55" s="5" t="n"/>
      <c r="M55" s="5" t="n"/>
      <c r="N55" s="5" t="n"/>
      <c r="O55" s="6" t="n"/>
      <c r="P55" s="7" t="n"/>
      <c r="Q55" s="5" t="n"/>
      <c r="R55" s="5" t="n"/>
      <c r="S55" s="7" t="n"/>
      <c r="T55" s="5" t="n"/>
      <c r="U55" s="5" t="n"/>
      <c r="V55" s="5" t="n"/>
      <c r="W55" s="5" t="n"/>
      <c r="X55" s="6" t="n"/>
      <c r="Y55" s="5" t="n"/>
      <c r="Z55" s="5" t="n"/>
      <c r="AA55" s="12">
        <f>IF($A55="","",($T55*12)+$U55+$V55+$W55+($R55*$S55*$X55)+$Y55+$Z55)</f>
        <v/>
      </c>
      <c r="AB55" s="12">
        <f>IF($A55="","",$Q55*12)</f>
        <v/>
      </c>
      <c r="AC55" s="12">
        <f>IF($A55="","",($R55*$S55)-$AA55-$AB55)</f>
        <v/>
      </c>
      <c r="AD55" s="12">
        <f>IF($A55="","",$M55+$J55+$K55+$L55)</f>
        <v/>
      </c>
      <c r="AE55" s="13">
        <f>IF($A55="","",IF($AD55=0,0,$AC55/$AD55))</f>
        <v/>
      </c>
      <c r="AF55" s="13">
        <f>IF($A55="","",IF($I55=0,0,($R55*$S55)/$I55))</f>
        <v/>
      </c>
      <c r="AG55" s="31">
        <f>IF($A55="","",IF($AB55=0,0,(($R55*$S55)-$AA55)/$AB55))</f>
        <v/>
      </c>
      <c r="AH55" s="15">
        <f>IF($A55="","",IF($AE55&gt;=0.08,"Excelente",IF($AE55&gt;=0.05,"Aceptable","Revisar")))</f>
        <v/>
      </c>
    </row>
    <row r="56">
      <c r="A56" s="2" t="n"/>
      <c r="B56" s="3" t="n"/>
      <c r="C56" s="2" t="n"/>
      <c r="D56" s="3" t="n"/>
      <c r="E56" s="3" t="n"/>
      <c r="F56" s="3" t="n"/>
      <c r="G56" s="3" t="n"/>
      <c r="H56" s="35" t="n"/>
      <c r="I56" s="5" t="n"/>
      <c r="J56" s="5" t="n"/>
      <c r="K56" s="5" t="n"/>
      <c r="L56" s="5" t="n"/>
      <c r="M56" s="5" t="n"/>
      <c r="N56" s="5" t="n"/>
      <c r="O56" s="6" t="n"/>
      <c r="P56" s="7" t="n"/>
      <c r="Q56" s="5" t="n"/>
      <c r="R56" s="5" t="n"/>
      <c r="S56" s="7" t="n"/>
      <c r="T56" s="5" t="n"/>
      <c r="U56" s="5" t="n"/>
      <c r="V56" s="5" t="n"/>
      <c r="W56" s="5" t="n"/>
      <c r="X56" s="6" t="n"/>
      <c r="Y56" s="5" t="n"/>
      <c r="Z56" s="5" t="n"/>
      <c r="AA56" s="8">
        <f>IF($A56="","",($T56*12)+$U56+$V56+$W56+($R56*$S56*$X56)+$Y56+$Z56)</f>
        <v/>
      </c>
      <c r="AB56" s="8">
        <f>IF($A56="","",$Q56*12)</f>
        <v/>
      </c>
      <c r="AC56" s="8">
        <f>IF($A56="","",($R56*$S56)-$AA56-$AB56)</f>
        <v/>
      </c>
      <c r="AD56" s="8">
        <f>IF($A56="","",$M56+$J56+$K56+$L56)</f>
        <v/>
      </c>
      <c r="AE56" s="9">
        <f>IF($A56="","",IF($AD56=0,0,$AC56/$AD56))</f>
        <v/>
      </c>
      <c r="AF56" s="9">
        <f>IF($A56="","",IF($I56=0,0,($R56*$S56)/$I56))</f>
        <v/>
      </c>
      <c r="AG56" s="30">
        <f>IF($A56="","",IF($AB56=0,0,(($R56*$S56)-$AA56)/$AB56))</f>
        <v/>
      </c>
      <c r="AH56" s="11">
        <f>IF($A56="","",IF($AE56&gt;=0.08,"Excelente",IF($AE56&gt;=0.05,"Aceptable","Revisar")))</f>
        <v/>
      </c>
    </row>
    <row r="57">
      <c r="A57" s="2" t="n"/>
      <c r="B57" s="3" t="n"/>
      <c r="C57" s="2" t="n"/>
      <c r="D57" s="3" t="n"/>
      <c r="E57" s="3" t="n"/>
      <c r="F57" s="3" t="n"/>
      <c r="G57" s="3" t="n"/>
      <c r="H57" s="35" t="n"/>
      <c r="I57" s="5" t="n"/>
      <c r="J57" s="5" t="n"/>
      <c r="K57" s="5" t="n"/>
      <c r="L57" s="5" t="n"/>
      <c r="M57" s="5" t="n"/>
      <c r="N57" s="5" t="n"/>
      <c r="O57" s="6" t="n"/>
      <c r="P57" s="7" t="n"/>
      <c r="Q57" s="5" t="n"/>
      <c r="R57" s="5" t="n"/>
      <c r="S57" s="7" t="n"/>
      <c r="T57" s="5" t="n"/>
      <c r="U57" s="5" t="n"/>
      <c r="V57" s="5" t="n"/>
      <c r="W57" s="5" t="n"/>
      <c r="X57" s="6" t="n"/>
      <c r="Y57" s="5" t="n"/>
      <c r="Z57" s="5" t="n"/>
      <c r="AA57" s="12">
        <f>IF($A57="","",($T57*12)+$U57+$V57+$W57+($R57*$S57*$X57)+$Y57+$Z57)</f>
        <v/>
      </c>
      <c r="AB57" s="12">
        <f>IF($A57="","",$Q57*12)</f>
        <v/>
      </c>
      <c r="AC57" s="12">
        <f>IF($A57="","",($R57*$S57)-$AA57-$AB57)</f>
        <v/>
      </c>
      <c r="AD57" s="12">
        <f>IF($A57="","",$M57+$J57+$K57+$L57)</f>
        <v/>
      </c>
      <c r="AE57" s="13">
        <f>IF($A57="","",IF($AD57=0,0,$AC57/$AD57))</f>
        <v/>
      </c>
      <c r="AF57" s="13">
        <f>IF($A57="","",IF($I57=0,0,($R57*$S57)/$I57))</f>
        <v/>
      </c>
      <c r="AG57" s="31">
        <f>IF($A57="","",IF($AB57=0,0,(($R57*$S57)-$AA57)/$AB57))</f>
        <v/>
      </c>
      <c r="AH57" s="15">
        <f>IF($A57="","",IF($AE57&gt;=0.08,"Excelente",IF($AE57&gt;=0.05,"Aceptable","Revisar")))</f>
        <v/>
      </c>
    </row>
    <row r="58">
      <c r="A58" s="2" t="n"/>
      <c r="B58" s="3" t="n"/>
      <c r="C58" s="2" t="n"/>
      <c r="D58" s="3" t="n"/>
      <c r="E58" s="3" t="n"/>
      <c r="F58" s="3" t="n"/>
      <c r="G58" s="3" t="n"/>
      <c r="H58" s="35" t="n"/>
      <c r="I58" s="5" t="n"/>
      <c r="J58" s="5" t="n"/>
      <c r="K58" s="5" t="n"/>
      <c r="L58" s="5" t="n"/>
      <c r="M58" s="5" t="n"/>
      <c r="N58" s="5" t="n"/>
      <c r="O58" s="6" t="n"/>
      <c r="P58" s="7" t="n"/>
      <c r="Q58" s="5" t="n"/>
      <c r="R58" s="5" t="n"/>
      <c r="S58" s="7" t="n"/>
      <c r="T58" s="5" t="n"/>
      <c r="U58" s="5" t="n"/>
      <c r="V58" s="5" t="n"/>
      <c r="W58" s="5" t="n"/>
      <c r="X58" s="6" t="n"/>
      <c r="Y58" s="5" t="n"/>
      <c r="Z58" s="5" t="n"/>
      <c r="AA58" s="8">
        <f>IF($A58="","",($T58*12)+$U58+$V58+$W58+($R58*$S58*$X58)+$Y58+$Z58)</f>
        <v/>
      </c>
      <c r="AB58" s="8">
        <f>IF($A58="","",$Q58*12)</f>
        <v/>
      </c>
      <c r="AC58" s="8">
        <f>IF($A58="","",($R58*$S58)-$AA58-$AB58)</f>
        <v/>
      </c>
      <c r="AD58" s="8">
        <f>IF($A58="","",$M58+$J58+$K58+$L58)</f>
        <v/>
      </c>
      <c r="AE58" s="9">
        <f>IF($A58="","",IF($AD58=0,0,$AC58/$AD58))</f>
        <v/>
      </c>
      <c r="AF58" s="9">
        <f>IF($A58="","",IF($I58=0,0,($R58*$S58)/$I58))</f>
        <v/>
      </c>
      <c r="AG58" s="30">
        <f>IF($A58="","",IF($AB58=0,0,(($R58*$S58)-$AA58)/$AB58))</f>
        <v/>
      </c>
      <c r="AH58" s="11">
        <f>IF($A58="","",IF($AE58&gt;=0.08,"Excelente",IF($AE58&gt;=0.05,"Aceptable","Revisar")))</f>
        <v/>
      </c>
    </row>
    <row r="59">
      <c r="A59" s="2" t="n"/>
      <c r="B59" s="3" t="n"/>
      <c r="C59" s="2" t="n"/>
      <c r="D59" s="3" t="n"/>
      <c r="E59" s="3" t="n"/>
      <c r="F59" s="3" t="n"/>
      <c r="G59" s="3" t="n"/>
      <c r="H59" s="35" t="n"/>
      <c r="I59" s="5" t="n"/>
      <c r="J59" s="5" t="n"/>
      <c r="K59" s="5" t="n"/>
      <c r="L59" s="5" t="n"/>
      <c r="M59" s="5" t="n"/>
      <c r="N59" s="5" t="n"/>
      <c r="O59" s="6" t="n"/>
      <c r="P59" s="7" t="n"/>
      <c r="Q59" s="5" t="n"/>
      <c r="R59" s="5" t="n"/>
      <c r="S59" s="7" t="n"/>
      <c r="T59" s="5" t="n"/>
      <c r="U59" s="5" t="n"/>
      <c r="V59" s="5" t="n"/>
      <c r="W59" s="5" t="n"/>
      <c r="X59" s="6" t="n"/>
      <c r="Y59" s="5" t="n"/>
      <c r="Z59" s="5" t="n"/>
      <c r="AA59" s="12">
        <f>IF($A59="","",($T59*12)+$U59+$V59+$W59+($R59*$S59*$X59)+$Y59+$Z59)</f>
        <v/>
      </c>
      <c r="AB59" s="12">
        <f>IF($A59="","",$Q59*12)</f>
        <v/>
      </c>
      <c r="AC59" s="12">
        <f>IF($A59="","",($R59*$S59)-$AA59-$AB59)</f>
        <v/>
      </c>
      <c r="AD59" s="12">
        <f>IF($A59="","",$M59+$J59+$K59+$L59)</f>
        <v/>
      </c>
      <c r="AE59" s="13">
        <f>IF($A59="","",IF($AD59=0,0,$AC59/$AD59))</f>
        <v/>
      </c>
      <c r="AF59" s="13">
        <f>IF($A59="","",IF($I59=0,0,($R59*$S59)/$I59))</f>
        <v/>
      </c>
      <c r="AG59" s="31">
        <f>IF($A59="","",IF($AB59=0,0,(($R59*$S59)-$AA59)/$AB59))</f>
        <v/>
      </c>
      <c r="AH59" s="15">
        <f>IF($A59="","",IF($AE59&gt;=0.08,"Excelente",IF($AE59&gt;=0.05,"Aceptable","Revisar")))</f>
        <v/>
      </c>
    </row>
    <row r="60">
      <c r="A60" s="2" t="n"/>
      <c r="B60" s="3" t="n"/>
      <c r="C60" s="2" t="n"/>
      <c r="D60" s="3" t="n"/>
      <c r="E60" s="3" t="n"/>
      <c r="F60" s="3" t="n"/>
      <c r="G60" s="3" t="n"/>
      <c r="H60" s="35" t="n"/>
      <c r="I60" s="5" t="n"/>
      <c r="J60" s="5" t="n"/>
      <c r="K60" s="5" t="n"/>
      <c r="L60" s="5" t="n"/>
      <c r="M60" s="5" t="n"/>
      <c r="N60" s="5" t="n"/>
      <c r="O60" s="6" t="n"/>
      <c r="P60" s="7" t="n"/>
      <c r="Q60" s="5" t="n"/>
      <c r="R60" s="5" t="n"/>
      <c r="S60" s="7" t="n"/>
      <c r="T60" s="5" t="n"/>
      <c r="U60" s="5" t="n"/>
      <c r="V60" s="5" t="n"/>
      <c r="W60" s="5" t="n"/>
      <c r="X60" s="6" t="n"/>
      <c r="Y60" s="5" t="n"/>
      <c r="Z60" s="5" t="n"/>
      <c r="AA60" s="8">
        <f>IF($A60="","",($T60*12)+$U60+$V60+$W60+($R60*$S60*$X60)+$Y60+$Z60)</f>
        <v/>
      </c>
      <c r="AB60" s="8">
        <f>IF($A60="","",$Q60*12)</f>
        <v/>
      </c>
      <c r="AC60" s="8">
        <f>IF($A60="","",($R60*$S60)-$AA60-$AB60)</f>
        <v/>
      </c>
      <c r="AD60" s="8">
        <f>IF($A60="","",$M60+$J60+$K60+$L60)</f>
        <v/>
      </c>
      <c r="AE60" s="9">
        <f>IF($A60="","",IF($AD60=0,0,$AC60/$AD60))</f>
        <v/>
      </c>
      <c r="AF60" s="9">
        <f>IF($A60="","",IF($I60=0,0,($R60*$S60)/$I60))</f>
        <v/>
      </c>
      <c r="AG60" s="30">
        <f>IF($A60="","",IF($AB60=0,0,(($R60*$S60)-$AA60)/$AB60))</f>
        <v/>
      </c>
      <c r="AH60" s="11">
        <f>IF($A60="","",IF($AE60&gt;=0.08,"Excelente",IF($AE60&gt;=0.05,"Aceptable","Revisar")))</f>
        <v/>
      </c>
    </row>
    <row r="61">
      <c r="A61" s="2" t="n"/>
      <c r="B61" s="3" t="n"/>
      <c r="C61" s="2" t="n"/>
      <c r="D61" s="3" t="n"/>
      <c r="E61" s="3" t="n"/>
      <c r="F61" s="3" t="n"/>
      <c r="G61" s="3" t="n"/>
      <c r="H61" s="35" t="n"/>
      <c r="I61" s="5" t="n"/>
      <c r="J61" s="5" t="n"/>
      <c r="K61" s="5" t="n"/>
      <c r="L61" s="5" t="n"/>
      <c r="M61" s="5" t="n"/>
      <c r="N61" s="5" t="n"/>
      <c r="O61" s="6" t="n"/>
      <c r="P61" s="7" t="n"/>
      <c r="Q61" s="5" t="n"/>
      <c r="R61" s="5" t="n"/>
      <c r="S61" s="7" t="n"/>
      <c r="T61" s="5" t="n"/>
      <c r="U61" s="5" t="n"/>
      <c r="V61" s="5" t="n"/>
      <c r="W61" s="5" t="n"/>
      <c r="X61" s="6" t="n"/>
      <c r="Y61" s="5" t="n"/>
      <c r="Z61" s="5" t="n"/>
      <c r="AA61" s="12">
        <f>IF($A61="","",($T61*12)+$U61+$V61+$W61+($R61*$S61*$X61)+$Y61+$Z61)</f>
        <v/>
      </c>
      <c r="AB61" s="12">
        <f>IF($A61="","",$Q61*12)</f>
        <v/>
      </c>
      <c r="AC61" s="12">
        <f>IF($A61="","",($R61*$S61)-$AA61-$AB61)</f>
        <v/>
      </c>
      <c r="AD61" s="12">
        <f>IF($A61="","",$M61+$J61+$K61+$L61)</f>
        <v/>
      </c>
      <c r="AE61" s="13">
        <f>IF($A61="","",IF($AD61=0,0,$AC61/$AD61))</f>
        <v/>
      </c>
      <c r="AF61" s="13">
        <f>IF($A61="","",IF($I61=0,0,($R61*$S61)/$I61))</f>
        <v/>
      </c>
      <c r="AG61" s="31">
        <f>IF($A61="","",IF($AB61=0,0,(($R61*$S61)-$AA61)/$AB61))</f>
        <v/>
      </c>
      <c r="AH61" s="15">
        <f>IF($A61="","",IF($AE61&gt;=0.08,"Excelente",IF($AE61&gt;=0.05,"Aceptable","Revisar")))</f>
        <v/>
      </c>
    </row>
    <row r="62">
      <c r="A62" s="2" t="n"/>
      <c r="B62" s="3" t="n"/>
      <c r="C62" s="2" t="n"/>
      <c r="D62" s="3" t="n"/>
      <c r="E62" s="3" t="n"/>
      <c r="F62" s="3" t="n"/>
      <c r="G62" s="3" t="n"/>
      <c r="H62" s="35" t="n"/>
      <c r="I62" s="5" t="n"/>
      <c r="J62" s="5" t="n"/>
      <c r="K62" s="5" t="n"/>
      <c r="L62" s="5" t="n"/>
      <c r="M62" s="5" t="n"/>
      <c r="N62" s="5" t="n"/>
      <c r="O62" s="6" t="n"/>
      <c r="P62" s="7" t="n"/>
      <c r="Q62" s="5" t="n"/>
      <c r="R62" s="5" t="n"/>
      <c r="S62" s="7" t="n"/>
      <c r="T62" s="5" t="n"/>
      <c r="U62" s="5" t="n"/>
      <c r="V62" s="5" t="n"/>
      <c r="W62" s="5" t="n"/>
      <c r="X62" s="6" t="n"/>
      <c r="Y62" s="5" t="n"/>
      <c r="Z62" s="5" t="n"/>
      <c r="AA62" s="8">
        <f>IF($A62="","",($T62*12)+$U62+$V62+$W62+($R62*$S62*$X62)+$Y62+$Z62)</f>
        <v/>
      </c>
      <c r="AB62" s="8">
        <f>IF($A62="","",$Q62*12)</f>
        <v/>
      </c>
      <c r="AC62" s="8">
        <f>IF($A62="","",($R62*$S62)-$AA62-$AB62)</f>
        <v/>
      </c>
      <c r="AD62" s="8">
        <f>IF($A62="","",$M62+$J62+$K62+$L62)</f>
        <v/>
      </c>
      <c r="AE62" s="9">
        <f>IF($A62="","",IF($AD62=0,0,$AC62/$AD62))</f>
        <v/>
      </c>
      <c r="AF62" s="9">
        <f>IF($A62="","",IF($I62=0,0,($R62*$S62)/$I62))</f>
        <v/>
      </c>
      <c r="AG62" s="30">
        <f>IF($A62="","",IF($AB62=0,0,(($R62*$S62)-$AA62)/$AB62))</f>
        <v/>
      </c>
      <c r="AH62" s="11">
        <f>IF($A62="","",IF($AE62&gt;=0.08,"Excelente",IF($AE62&gt;=0.05,"Aceptable","Revisar")))</f>
        <v/>
      </c>
    </row>
    <row r="63">
      <c r="A63" s="2" t="n"/>
      <c r="B63" s="3" t="n"/>
      <c r="C63" s="2" t="n"/>
      <c r="D63" s="3" t="n"/>
      <c r="E63" s="3" t="n"/>
      <c r="F63" s="3" t="n"/>
      <c r="G63" s="3" t="n"/>
      <c r="H63" s="35" t="n"/>
      <c r="I63" s="5" t="n"/>
      <c r="J63" s="5" t="n"/>
      <c r="K63" s="5" t="n"/>
      <c r="L63" s="5" t="n"/>
      <c r="M63" s="5" t="n"/>
      <c r="N63" s="5" t="n"/>
      <c r="O63" s="6" t="n"/>
      <c r="P63" s="7" t="n"/>
      <c r="Q63" s="5" t="n"/>
      <c r="R63" s="5" t="n"/>
      <c r="S63" s="7" t="n"/>
      <c r="T63" s="5" t="n"/>
      <c r="U63" s="5" t="n"/>
      <c r="V63" s="5" t="n"/>
      <c r="W63" s="5" t="n"/>
      <c r="X63" s="6" t="n"/>
      <c r="Y63" s="5" t="n"/>
      <c r="Z63" s="5" t="n"/>
      <c r="AA63" s="12">
        <f>IF($A63="","",($T63*12)+$U63+$V63+$W63+($R63*$S63*$X63)+$Y63+$Z63)</f>
        <v/>
      </c>
      <c r="AB63" s="12">
        <f>IF($A63="","",$Q63*12)</f>
        <v/>
      </c>
      <c r="AC63" s="12">
        <f>IF($A63="","",($R63*$S63)-$AA63-$AB63)</f>
        <v/>
      </c>
      <c r="AD63" s="12">
        <f>IF($A63="","",$M63+$J63+$K63+$L63)</f>
        <v/>
      </c>
      <c r="AE63" s="13">
        <f>IF($A63="","",IF($AD63=0,0,$AC63/$AD63))</f>
        <v/>
      </c>
      <c r="AF63" s="13">
        <f>IF($A63="","",IF($I63=0,0,($R63*$S63)/$I63))</f>
        <v/>
      </c>
      <c r="AG63" s="31">
        <f>IF($A63="","",IF($AB63=0,0,(($R63*$S63)-$AA63)/$AB63))</f>
        <v/>
      </c>
      <c r="AH63" s="15">
        <f>IF($A63="","",IF($AE63&gt;=0.08,"Excelente",IF($AE63&gt;=0.05,"Aceptable","Revisar")))</f>
        <v/>
      </c>
    </row>
    <row r="64">
      <c r="A64" s="2" t="n"/>
      <c r="B64" s="3" t="n"/>
      <c r="C64" s="2" t="n"/>
      <c r="D64" s="3" t="n"/>
      <c r="E64" s="3" t="n"/>
      <c r="F64" s="3" t="n"/>
      <c r="G64" s="3" t="n"/>
      <c r="H64" s="35" t="n"/>
      <c r="I64" s="5" t="n"/>
      <c r="J64" s="5" t="n"/>
      <c r="K64" s="5" t="n"/>
      <c r="L64" s="5" t="n"/>
      <c r="M64" s="5" t="n"/>
      <c r="N64" s="5" t="n"/>
      <c r="O64" s="6" t="n"/>
      <c r="P64" s="7" t="n"/>
      <c r="Q64" s="5" t="n"/>
      <c r="R64" s="5" t="n"/>
      <c r="S64" s="7" t="n"/>
      <c r="T64" s="5" t="n"/>
      <c r="U64" s="5" t="n"/>
      <c r="V64" s="5" t="n"/>
      <c r="W64" s="5" t="n"/>
      <c r="X64" s="6" t="n"/>
      <c r="Y64" s="5" t="n"/>
      <c r="Z64" s="5" t="n"/>
      <c r="AA64" s="8">
        <f>IF($A64="","",($T64*12)+$U64+$V64+$W64+($R64*$S64*$X64)+$Y64+$Z64)</f>
        <v/>
      </c>
      <c r="AB64" s="8">
        <f>IF($A64="","",$Q64*12)</f>
        <v/>
      </c>
      <c r="AC64" s="8">
        <f>IF($A64="","",($R64*$S64)-$AA64-$AB64)</f>
        <v/>
      </c>
      <c r="AD64" s="8">
        <f>IF($A64="","",$M64+$J64+$K64+$L64)</f>
        <v/>
      </c>
      <c r="AE64" s="9">
        <f>IF($A64="","",IF($AD64=0,0,$AC64/$AD64))</f>
        <v/>
      </c>
      <c r="AF64" s="9">
        <f>IF($A64="","",IF($I64=0,0,($R64*$S64)/$I64))</f>
        <v/>
      </c>
      <c r="AG64" s="30">
        <f>IF($A64="","",IF($AB64=0,0,(($R64*$S64)-$AA64)/$AB64))</f>
        <v/>
      </c>
      <c r="AH64" s="11">
        <f>IF($A64="","",IF($AE64&gt;=0.08,"Excelente",IF($AE64&gt;=0.05,"Aceptable","Revisar")))</f>
        <v/>
      </c>
    </row>
    <row r="65">
      <c r="A65" s="2" t="n"/>
      <c r="B65" s="3" t="n"/>
      <c r="C65" s="2" t="n"/>
      <c r="D65" s="3" t="n"/>
      <c r="E65" s="3" t="n"/>
      <c r="F65" s="3" t="n"/>
      <c r="G65" s="3" t="n"/>
      <c r="H65" s="35" t="n"/>
      <c r="I65" s="5" t="n"/>
      <c r="J65" s="5" t="n"/>
      <c r="K65" s="5" t="n"/>
      <c r="L65" s="5" t="n"/>
      <c r="M65" s="5" t="n"/>
      <c r="N65" s="5" t="n"/>
      <c r="O65" s="6" t="n"/>
      <c r="P65" s="7" t="n"/>
      <c r="Q65" s="5" t="n"/>
      <c r="R65" s="5" t="n"/>
      <c r="S65" s="7" t="n"/>
      <c r="T65" s="5" t="n"/>
      <c r="U65" s="5" t="n"/>
      <c r="V65" s="5" t="n"/>
      <c r="W65" s="5" t="n"/>
      <c r="X65" s="6" t="n"/>
      <c r="Y65" s="5" t="n"/>
      <c r="Z65" s="5" t="n"/>
      <c r="AA65" s="12">
        <f>IF($A65="","",($T65*12)+$U65+$V65+$W65+($R65*$S65*$X65)+$Y65+$Z65)</f>
        <v/>
      </c>
      <c r="AB65" s="12">
        <f>IF($A65="","",$Q65*12)</f>
        <v/>
      </c>
      <c r="AC65" s="12">
        <f>IF($A65="","",($R65*$S65)-$AA65-$AB65)</f>
        <v/>
      </c>
      <c r="AD65" s="12">
        <f>IF($A65="","",$M65+$J65+$K65+$L65)</f>
        <v/>
      </c>
      <c r="AE65" s="13">
        <f>IF($A65="","",IF($AD65=0,0,$AC65/$AD65))</f>
        <v/>
      </c>
      <c r="AF65" s="13">
        <f>IF($A65="","",IF($I65=0,0,($R65*$S65)/$I65))</f>
        <v/>
      </c>
      <c r="AG65" s="31">
        <f>IF($A65="","",IF($AB65=0,0,(($R65*$S65)-$AA65)/$AB65))</f>
        <v/>
      </c>
      <c r="AH65" s="15">
        <f>IF($A65="","",IF($AE65&gt;=0.08,"Excelente",IF($AE65&gt;=0.05,"Aceptable","Revisar")))</f>
        <v/>
      </c>
    </row>
    <row r="66">
      <c r="A66" s="2" t="n"/>
      <c r="B66" s="3" t="n"/>
      <c r="C66" s="2" t="n"/>
      <c r="D66" s="3" t="n"/>
      <c r="E66" s="3" t="n"/>
      <c r="F66" s="3" t="n"/>
      <c r="G66" s="3" t="n"/>
      <c r="H66" s="35" t="n"/>
      <c r="I66" s="5" t="n"/>
      <c r="J66" s="5" t="n"/>
      <c r="K66" s="5" t="n"/>
      <c r="L66" s="5" t="n"/>
      <c r="M66" s="5" t="n"/>
      <c r="N66" s="5" t="n"/>
      <c r="O66" s="6" t="n"/>
      <c r="P66" s="7" t="n"/>
      <c r="Q66" s="5" t="n"/>
      <c r="R66" s="5" t="n"/>
      <c r="S66" s="7" t="n"/>
      <c r="T66" s="5" t="n"/>
      <c r="U66" s="5" t="n"/>
      <c r="V66" s="5" t="n"/>
      <c r="W66" s="5" t="n"/>
      <c r="X66" s="6" t="n"/>
      <c r="Y66" s="5" t="n"/>
      <c r="Z66" s="5" t="n"/>
      <c r="AA66" s="8">
        <f>IF($A66="","",($T66*12)+$U66+$V66+$W66+($R66*$S66*$X66)+$Y66+$Z66)</f>
        <v/>
      </c>
      <c r="AB66" s="8">
        <f>IF($A66="","",$Q66*12)</f>
        <v/>
      </c>
      <c r="AC66" s="8">
        <f>IF($A66="","",($R66*$S66)-$AA66-$AB66)</f>
        <v/>
      </c>
      <c r="AD66" s="8">
        <f>IF($A66="","",$M66+$J66+$K66+$L66)</f>
        <v/>
      </c>
      <c r="AE66" s="9">
        <f>IF($A66="","",IF($AD66=0,0,$AC66/$AD66))</f>
        <v/>
      </c>
      <c r="AF66" s="9">
        <f>IF($A66="","",IF($I66=0,0,($R66*$S66)/$I66))</f>
        <v/>
      </c>
      <c r="AG66" s="30">
        <f>IF($A66="","",IF($AB66=0,0,(($R66*$S66)-$AA66)/$AB66))</f>
        <v/>
      </c>
      <c r="AH66" s="11">
        <f>IF($A66="","",IF($AE66&gt;=0.08,"Excelente",IF($AE66&gt;=0.05,"Aceptable","Revisar")))</f>
        <v/>
      </c>
    </row>
    <row r="67">
      <c r="A67" s="2" t="n"/>
      <c r="B67" s="3" t="n"/>
      <c r="C67" s="2" t="n"/>
      <c r="D67" s="3" t="n"/>
      <c r="E67" s="3" t="n"/>
      <c r="F67" s="3" t="n"/>
      <c r="G67" s="3" t="n"/>
      <c r="H67" s="35" t="n"/>
      <c r="I67" s="5" t="n"/>
      <c r="J67" s="5" t="n"/>
      <c r="K67" s="5" t="n"/>
      <c r="L67" s="5" t="n"/>
      <c r="M67" s="5" t="n"/>
      <c r="N67" s="5" t="n"/>
      <c r="O67" s="6" t="n"/>
      <c r="P67" s="7" t="n"/>
      <c r="Q67" s="5" t="n"/>
      <c r="R67" s="5" t="n"/>
      <c r="S67" s="7" t="n"/>
      <c r="T67" s="5" t="n"/>
      <c r="U67" s="5" t="n"/>
      <c r="V67" s="5" t="n"/>
      <c r="W67" s="5" t="n"/>
      <c r="X67" s="6" t="n"/>
      <c r="Y67" s="5" t="n"/>
      <c r="Z67" s="5" t="n"/>
      <c r="AA67" s="12">
        <f>IF($A67="","",($T67*12)+$U67+$V67+$W67+($R67*$S67*$X67)+$Y67+$Z67)</f>
        <v/>
      </c>
      <c r="AB67" s="12">
        <f>IF($A67="","",$Q67*12)</f>
        <v/>
      </c>
      <c r="AC67" s="12">
        <f>IF($A67="","",($R67*$S67)-$AA67-$AB67)</f>
        <v/>
      </c>
      <c r="AD67" s="12">
        <f>IF($A67="","",$M67+$J67+$K67+$L67)</f>
        <v/>
      </c>
      <c r="AE67" s="13">
        <f>IF($A67="","",IF($AD67=0,0,$AC67/$AD67))</f>
        <v/>
      </c>
      <c r="AF67" s="13">
        <f>IF($A67="","",IF($I67=0,0,($R67*$S67)/$I67))</f>
        <v/>
      </c>
      <c r="AG67" s="31">
        <f>IF($A67="","",IF($AB67=0,0,(($R67*$S67)-$AA67)/$AB67))</f>
        <v/>
      </c>
      <c r="AH67" s="15">
        <f>IF($A67="","",IF($AE67&gt;=0.08,"Excelente",IF($AE67&gt;=0.05,"Aceptable","Revisar")))</f>
        <v/>
      </c>
    </row>
    <row r="68">
      <c r="A68" s="2" t="n"/>
      <c r="B68" s="3" t="n"/>
      <c r="C68" s="2" t="n"/>
      <c r="D68" s="3" t="n"/>
      <c r="E68" s="3" t="n"/>
      <c r="F68" s="3" t="n"/>
      <c r="G68" s="3" t="n"/>
      <c r="H68" s="35" t="n"/>
      <c r="I68" s="5" t="n"/>
      <c r="J68" s="5" t="n"/>
      <c r="K68" s="5" t="n"/>
      <c r="L68" s="5" t="n"/>
      <c r="M68" s="5" t="n"/>
      <c r="N68" s="5" t="n"/>
      <c r="O68" s="6" t="n"/>
      <c r="P68" s="7" t="n"/>
      <c r="Q68" s="5" t="n"/>
      <c r="R68" s="5" t="n"/>
      <c r="S68" s="7" t="n"/>
      <c r="T68" s="5" t="n"/>
      <c r="U68" s="5" t="n"/>
      <c r="V68" s="5" t="n"/>
      <c r="W68" s="5" t="n"/>
      <c r="X68" s="6" t="n"/>
      <c r="Y68" s="5" t="n"/>
      <c r="Z68" s="5" t="n"/>
      <c r="AA68" s="8">
        <f>IF($A68="","",($T68*12)+$U68+$V68+$W68+($R68*$S68*$X68)+$Y68+$Z68)</f>
        <v/>
      </c>
      <c r="AB68" s="8">
        <f>IF($A68="","",$Q68*12)</f>
        <v/>
      </c>
      <c r="AC68" s="8">
        <f>IF($A68="","",($R68*$S68)-$AA68-$AB68)</f>
        <v/>
      </c>
      <c r="AD68" s="8">
        <f>IF($A68="","",$M68+$J68+$K68+$L68)</f>
        <v/>
      </c>
      <c r="AE68" s="9">
        <f>IF($A68="","",IF($AD68=0,0,$AC68/$AD68))</f>
        <v/>
      </c>
      <c r="AF68" s="9">
        <f>IF($A68="","",IF($I68=0,0,($R68*$S68)/$I68))</f>
        <v/>
      </c>
      <c r="AG68" s="30">
        <f>IF($A68="","",IF($AB68=0,0,(($R68*$S68)-$AA68)/$AB68))</f>
        <v/>
      </c>
      <c r="AH68" s="11">
        <f>IF($A68="","",IF($AE68&gt;=0.08,"Excelente",IF($AE68&gt;=0.05,"Aceptable","Revisar")))</f>
        <v/>
      </c>
    </row>
    <row r="69">
      <c r="A69" s="2" t="n"/>
      <c r="B69" s="3" t="n"/>
      <c r="C69" s="2" t="n"/>
      <c r="D69" s="3" t="n"/>
      <c r="E69" s="3" t="n"/>
      <c r="F69" s="3" t="n"/>
      <c r="G69" s="3" t="n"/>
      <c r="H69" s="35" t="n"/>
      <c r="I69" s="5" t="n"/>
      <c r="J69" s="5" t="n"/>
      <c r="K69" s="5" t="n"/>
      <c r="L69" s="5" t="n"/>
      <c r="M69" s="5" t="n"/>
      <c r="N69" s="5" t="n"/>
      <c r="O69" s="6" t="n"/>
      <c r="P69" s="7" t="n"/>
      <c r="Q69" s="5" t="n"/>
      <c r="R69" s="5" t="n"/>
      <c r="S69" s="7" t="n"/>
      <c r="T69" s="5" t="n"/>
      <c r="U69" s="5" t="n"/>
      <c r="V69" s="5" t="n"/>
      <c r="W69" s="5" t="n"/>
      <c r="X69" s="6" t="n"/>
      <c r="Y69" s="5" t="n"/>
      <c r="Z69" s="5" t="n"/>
      <c r="AA69" s="12">
        <f>IF($A69="","",($T69*12)+$U69+$V69+$W69+($R69*$S69*$X69)+$Y69+$Z69)</f>
        <v/>
      </c>
      <c r="AB69" s="12">
        <f>IF($A69="","",$Q69*12)</f>
        <v/>
      </c>
      <c r="AC69" s="12">
        <f>IF($A69="","",($R69*$S69)-$AA69-$AB69)</f>
        <v/>
      </c>
      <c r="AD69" s="12">
        <f>IF($A69="","",$M69+$J69+$K69+$L69)</f>
        <v/>
      </c>
      <c r="AE69" s="13">
        <f>IF($A69="","",IF($AD69=0,0,$AC69/$AD69))</f>
        <v/>
      </c>
      <c r="AF69" s="13">
        <f>IF($A69="","",IF($I69=0,0,($R69*$S69)/$I69))</f>
        <v/>
      </c>
      <c r="AG69" s="31">
        <f>IF($A69="","",IF($AB69=0,0,(($R69*$S69)-$AA69)/$AB69))</f>
        <v/>
      </c>
      <c r="AH69" s="15">
        <f>IF($A69="","",IF($AE69&gt;=0.08,"Excelente",IF($AE69&gt;=0.05,"Aceptable","Revisar")))</f>
        <v/>
      </c>
    </row>
    <row r="70">
      <c r="A70" s="2" t="n"/>
      <c r="B70" s="3" t="n"/>
      <c r="C70" s="2" t="n"/>
      <c r="D70" s="3" t="n"/>
      <c r="E70" s="3" t="n"/>
      <c r="F70" s="3" t="n"/>
      <c r="G70" s="3" t="n"/>
      <c r="H70" s="35" t="n"/>
      <c r="I70" s="5" t="n"/>
      <c r="J70" s="5" t="n"/>
      <c r="K70" s="5" t="n"/>
      <c r="L70" s="5" t="n"/>
      <c r="M70" s="5" t="n"/>
      <c r="N70" s="5" t="n"/>
      <c r="O70" s="6" t="n"/>
      <c r="P70" s="7" t="n"/>
      <c r="Q70" s="5" t="n"/>
      <c r="R70" s="5" t="n"/>
      <c r="S70" s="7" t="n"/>
      <c r="T70" s="5" t="n"/>
      <c r="U70" s="5" t="n"/>
      <c r="V70" s="5" t="n"/>
      <c r="W70" s="5" t="n"/>
      <c r="X70" s="6" t="n"/>
      <c r="Y70" s="5" t="n"/>
      <c r="Z70" s="5" t="n"/>
      <c r="AA70" s="8">
        <f>IF($A70="","",($T70*12)+$U70+$V70+$W70+($R70*$S70*$X70)+$Y70+$Z70)</f>
        <v/>
      </c>
      <c r="AB70" s="8">
        <f>IF($A70="","",$Q70*12)</f>
        <v/>
      </c>
      <c r="AC70" s="8">
        <f>IF($A70="","",($R70*$S70)-$AA70-$AB70)</f>
        <v/>
      </c>
      <c r="AD70" s="8">
        <f>IF($A70="","",$M70+$J70+$K70+$L70)</f>
        <v/>
      </c>
      <c r="AE70" s="9">
        <f>IF($A70="","",IF($AD70=0,0,$AC70/$AD70))</f>
        <v/>
      </c>
      <c r="AF70" s="9">
        <f>IF($A70="","",IF($I70=0,0,($R70*$S70)/$I70))</f>
        <v/>
      </c>
      <c r="AG70" s="30">
        <f>IF($A70="","",IF($AB70=0,0,(($R70*$S70)-$AA70)/$AB70))</f>
        <v/>
      </c>
      <c r="AH70" s="11">
        <f>IF($A70="","",IF($AE70&gt;=0.08,"Excelente",IF($AE70&gt;=0.05,"Aceptable","Revisar")))</f>
        <v/>
      </c>
    </row>
    <row r="71">
      <c r="A71" s="2" t="n"/>
      <c r="B71" s="3" t="n"/>
      <c r="C71" s="2" t="n"/>
      <c r="D71" s="3" t="n"/>
      <c r="E71" s="3" t="n"/>
      <c r="F71" s="3" t="n"/>
      <c r="G71" s="3" t="n"/>
      <c r="H71" s="35" t="n"/>
      <c r="I71" s="5" t="n"/>
      <c r="J71" s="5" t="n"/>
      <c r="K71" s="5" t="n"/>
      <c r="L71" s="5" t="n"/>
      <c r="M71" s="5" t="n"/>
      <c r="N71" s="5" t="n"/>
      <c r="O71" s="6" t="n"/>
      <c r="P71" s="7" t="n"/>
      <c r="Q71" s="5" t="n"/>
      <c r="R71" s="5" t="n"/>
      <c r="S71" s="7" t="n"/>
      <c r="T71" s="5" t="n"/>
      <c r="U71" s="5" t="n"/>
      <c r="V71" s="5" t="n"/>
      <c r="W71" s="5" t="n"/>
      <c r="X71" s="6" t="n"/>
      <c r="Y71" s="5" t="n"/>
      <c r="Z71" s="5" t="n"/>
      <c r="AA71" s="12">
        <f>IF($A71="","",($T71*12)+$U71+$V71+$W71+($R71*$S71*$X71)+$Y71+$Z71)</f>
        <v/>
      </c>
      <c r="AB71" s="12">
        <f>IF($A71="","",$Q71*12)</f>
        <v/>
      </c>
      <c r="AC71" s="12">
        <f>IF($A71="","",($R71*$S71)-$AA71-$AB71)</f>
        <v/>
      </c>
      <c r="AD71" s="12">
        <f>IF($A71="","",$M71+$J71+$K71+$L71)</f>
        <v/>
      </c>
      <c r="AE71" s="13">
        <f>IF($A71="","",IF($AD71=0,0,$AC71/$AD71))</f>
        <v/>
      </c>
      <c r="AF71" s="13">
        <f>IF($A71="","",IF($I71=0,0,($R71*$S71)/$I71))</f>
        <v/>
      </c>
      <c r="AG71" s="31">
        <f>IF($A71="","",IF($AB71=0,0,(($R71*$S71)-$AA71)/$AB71))</f>
        <v/>
      </c>
      <c r="AH71" s="15">
        <f>IF($A71="","",IF($AE71&gt;=0.08,"Excelente",IF($AE71&gt;=0.05,"Aceptable","Revisar")))</f>
        <v/>
      </c>
    </row>
    <row r="72">
      <c r="A72" s="2" t="n"/>
      <c r="B72" s="3" t="n"/>
      <c r="C72" s="2" t="n"/>
      <c r="D72" s="3" t="n"/>
      <c r="E72" s="3" t="n"/>
      <c r="F72" s="3" t="n"/>
      <c r="G72" s="3" t="n"/>
      <c r="H72" s="35" t="n"/>
      <c r="I72" s="5" t="n"/>
      <c r="J72" s="5" t="n"/>
      <c r="K72" s="5" t="n"/>
      <c r="L72" s="5" t="n"/>
      <c r="M72" s="5" t="n"/>
      <c r="N72" s="5" t="n"/>
      <c r="O72" s="6" t="n"/>
      <c r="P72" s="7" t="n"/>
      <c r="Q72" s="5" t="n"/>
      <c r="R72" s="5" t="n"/>
      <c r="S72" s="7" t="n"/>
      <c r="T72" s="5" t="n"/>
      <c r="U72" s="5" t="n"/>
      <c r="V72" s="5" t="n"/>
      <c r="W72" s="5" t="n"/>
      <c r="X72" s="6" t="n"/>
      <c r="Y72" s="5" t="n"/>
      <c r="Z72" s="5" t="n"/>
      <c r="AA72" s="8">
        <f>IF($A72="","",($T72*12)+$U72+$V72+$W72+($R72*$S72*$X72)+$Y72+$Z72)</f>
        <v/>
      </c>
      <c r="AB72" s="8">
        <f>IF($A72="","",$Q72*12)</f>
        <v/>
      </c>
      <c r="AC72" s="8">
        <f>IF($A72="","",($R72*$S72)-$AA72-$AB72)</f>
        <v/>
      </c>
      <c r="AD72" s="8">
        <f>IF($A72="","",$M72+$J72+$K72+$L72)</f>
        <v/>
      </c>
      <c r="AE72" s="9">
        <f>IF($A72="","",IF($AD72=0,0,$AC72/$AD72))</f>
        <v/>
      </c>
      <c r="AF72" s="9">
        <f>IF($A72="","",IF($I72=0,0,($R72*$S72)/$I72))</f>
        <v/>
      </c>
      <c r="AG72" s="30">
        <f>IF($A72="","",IF($AB72=0,0,(($R72*$S72)-$AA72)/$AB72))</f>
        <v/>
      </c>
      <c r="AH72" s="11">
        <f>IF($A72="","",IF($AE72&gt;=0.08,"Excelente",IF($AE72&gt;=0.05,"Aceptable","Revisar")))</f>
        <v/>
      </c>
    </row>
    <row r="73">
      <c r="A73" s="2" t="n"/>
      <c r="B73" s="3" t="n"/>
      <c r="C73" s="2" t="n"/>
      <c r="D73" s="3" t="n"/>
      <c r="E73" s="3" t="n"/>
      <c r="F73" s="3" t="n"/>
      <c r="G73" s="3" t="n"/>
      <c r="H73" s="35" t="n"/>
      <c r="I73" s="5" t="n"/>
      <c r="J73" s="5" t="n"/>
      <c r="K73" s="5" t="n"/>
      <c r="L73" s="5" t="n"/>
      <c r="M73" s="5" t="n"/>
      <c r="N73" s="5" t="n"/>
      <c r="O73" s="6" t="n"/>
      <c r="P73" s="7" t="n"/>
      <c r="Q73" s="5" t="n"/>
      <c r="R73" s="5" t="n"/>
      <c r="S73" s="7" t="n"/>
      <c r="T73" s="5" t="n"/>
      <c r="U73" s="5" t="n"/>
      <c r="V73" s="5" t="n"/>
      <c r="W73" s="5" t="n"/>
      <c r="X73" s="6" t="n"/>
      <c r="Y73" s="5" t="n"/>
      <c r="Z73" s="5" t="n"/>
      <c r="AA73" s="12">
        <f>IF($A73="","",($T73*12)+$U73+$V73+$W73+($R73*$S73*$X73)+$Y73+$Z73)</f>
        <v/>
      </c>
      <c r="AB73" s="12">
        <f>IF($A73="","",$Q73*12)</f>
        <v/>
      </c>
      <c r="AC73" s="12">
        <f>IF($A73="","",($R73*$S73)-$AA73-$AB73)</f>
        <v/>
      </c>
      <c r="AD73" s="12">
        <f>IF($A73="","",$M73+$J73+$K73+$L73)</f>
        <v/>
      </c>
      <c r="AE73" s="13">
        <f>IF($A73="","",IF($AD73=0,0,$AC73/$AD73))</f>
        <v/>
      </c>
      <c r="AF73" s="13">
        <f>IF($A73="","",IF($I73=0,0,($R73*$S73)/$I73))</f>
        <v/>
      </c>
      <c r="AG73" s="31">
        <f>IF($A73="","",IF($AB73=0,0,(($R73*$S73)-$AA73)/$AB73))</f>
        <v/>
      </c>
      <c r="AH73" s="15">
        <f>IF($A73="","",IF($AE73&gt;=0.08,"Excelente",IF($AE73&gt;=0.05,"Aceptable","Revisar")))</f>
        <v/>
      </c>
    </row>
    <row r="74">
      <c r="A74" s="2" t="n"/>
      <c r="B74" s="3" t="n"/>
      <c r="C74" s="2" t="n"/>
      <c r="D74" s="3" t="n"/>
      <c r="E74" s="3" t="n"/>
      <c r="F74" s="3" t="n"/>
      <c r="G74" s="3" t="n"/>
      <c r="H74" s="35" t="n"/>
      <c r="I74" s="5" t="n"/>
      <c r="J74" s="5" t="n"/>
      <c r="K74" s="5" t="n"/>
      <c r="L74" s="5" t="n"/>
      <c r="M74" s="5" t="n"/>
      <c r="N74" s="5" t="n"/>
      <c r="O74" s="6" t="n"/>
      <c r="P74" s="7" t="n"/>
      <c r="Q74" s="5" t="n"/>
      <c r="R74" s="5" t="n"/>
      <c r="S74" s="7" t="n"/>
      <c r="T74" s="5" t="n"/>
      <c r="U74" s="5" t="n"/>
      <c r="V74" s="5" t="n"/>
      <c r="W74" s="5" t="n"/>
      <c r="X74" s="6" t="n"/>
      <c r="Y74" s="5" t="n"/>
      <c r="Z74" s="5" t="n"/>
      <c r="AA74" s="8">
        <f>IF($A74="","",($T74*12)+$U74+$V74+$W74+($R74*$S74*$X74)+$Y74+$Z74)</f>
        <v/>
      </c>
      <c r="AB74" s="8">
        <f>IF($A74="","",$Q74*12)</f>
        <v/>
      </c>
      <c r="AC74" s="8">
        <f>IF($A74="","",($R74*$S74)-$AA74-$AB74)</f>
        <v/>
      </c>
      <c r="AD74" s="8">
        <f>IF($A74="","",$M74+$J74+$K74+$L74)</f>
        <v/>
      </c>
      <c r="AE74" s="9">
        <f>IF($A74="","",IF($AD74=0,0,$AC74/$AD74))</f>
        <v/>
      </c>
      <c r="AF74" s="9">
        <f>IF($A74="","",IF($I74=0,0,($R74*$S74)/$I74))</f>
        <v/>
      </c>
      <c r="AG74" s="30">
        <f>IF($A74="","",IF($AB74=0,0,(($R74*$S74)-$AA74)/$AB74))</f>
        <v/>
      </c>
      <c r="AH74" s="11">
        <f>IF($A74="","",IF($AE74&gt;=0.08,"Excelente",IF($AE74&gt;=0.05,"Aceptable","Revisar")))</f>
        <v/>
      </c>
    </row>
    <row r="75">
      <c r="A75" s="2" t="n"/>
      <c r="B75" s="3" t="n"/>
      <c r="C75" s="2" t="n"/>
      <c r="D75" s="3" t="n"/>
      <c r="E75" s="3" t="n"/>
      <c r="F75" s="3" t="n"/>
      <c r="G75" s="3" t="n"/>
      <c r="H75" s="35" t="n"/>
      <c r="I75" s="5" t="n"/>
      <c r="J75" s="5" t="n"/>
      <c r="K75" s="5" t="n"/>
      <c r="L75" s="5" t="n"/>
      <c r="M75" s="5" t="n"/>
      <c r="N75" s="5" t="n"/>
      <c r="O75" s="6" t="n"/>
      <c r="P75" s="7" t="n"/>
      <c r="Q75" s="5" t="n"/>
      <c r="R75" s="5" t="n"/>
      <c r="S75" s="7" t="n"/>
      <c r="T75" s="5" t="n"/>
      <c r="U75" s="5" t="n"/>
      <c r="V75" s="5" t="n"/>
      <c r="W75" s="5" t="n"/>
      <c r="X75" s="6" t="n"/>
      <c r="Y75" s="5" t="n"/>
      <c r="Z75" s="5" t="n"/>
      <c r="AA75" s="12">
        <f>IF($A75="","",($T75*12)+$U75+$V75+$W75+($R75*$S75*$X75)+$Y75+$Z75)</f>
        <v/>
      </c>
      <c r="AB75" s="12">
        <f>IF($A75="","",$Q75*12)</f>
        <v/>
      </c>
      <c r="AC75" s="12">
        <f>IF($A75="","",($R75*$S75)-$AA75-$AB75)</f>
        <v/>
      </c>
      <c r="AD75" s="12">
        <f>IF($A75="","",$M75+$J75+$K75+$L75)</f>
        <v/>
      </c>
      <c r="AE75" s="13">
        <f>IF($A75="","",IF($AD75=0,0,$AC75/$AD75))</f>
        <v/>
      </c>
      <c r="AF75" s="13">
        <f>IF($A75="","",IF($I75=0,0,($R75*$S75)/$I75))</f>
        <v/>
      </c>
      <c r="AG75" s="31">
        <f>IF($A75="","",IF($AB75=0,0,(($R75*$S75)-$AA75)/$AB75))</f>
        <v/>
      </c>
      <c r="AH75" s="15">
        <f>IF($A75="","",IF($AE75&gt;=0.08,"Excelente",IF($AE75&gt;=0.05,"Aceptable","Revisar")))</f>
        <v/>
      </c>
    </row>
    <row r="76">
      <c r="A76" s="2" t="n"/>
      <c r="B76" s="3" t="n"/>
      <c r="C76" s="2" t="n"/>
      <c r="D76" s="3" t="n"/>
      <c r="E76" s="3" t="n"/>
      <c r="F76" s="3" t="n"/>
      <c r="G76" s="3" t="n"/>
      <c r="H76" s="35" t="n"/>
      <c r="I76" s="5" t="n"/>
      <c r="J76" s="5" t="n"/>
      <c r="K76" s="5" t="n"/>
      <c r="L76" s="5" t="n"/>
      <c r="M76" s="5" t="n"/>
      <c r="N76" s="5" t="n"/>
      <c r="O76" s="6" t="n"/>
      <c r="P76" s="7" t="n"/>
      <c r="Q76" s="5" t="n"/>
      <c r="R76" s="5" t="n"/>
      <c r="S76" s="7" t="n"/>
      <c r="T76" s="5" t="n"/>
      <c r="U76" s="5" t="n"/>
      <c r="V76" s="5" t="n"/>
      <c r="W76" s="5" t="n"/>
      <c r="X76" s="6" t="n"/>
      <c r="Y76" s="5" t="n"/>
      <c r="Z76" s="5" t="n"/>
      <c r="AA76" s="8">
        <f>IF($A76="","",($T76*12)+$U76+$V76+$W76+($R76*$S76*$X76)+$Y76+$Z76)</f>
        <v/>
      </c>
      <c r="AB76" s="8">
        <f>IF($A76="","",$Q76*12)</f>
        <v/>
      </c>
      <c r="AC76" s="8">
        <f>IF($A76="","",($R76*$S76)-$AA76-$AB76)</f>
        <v/>
      </c>
      <c r="AD76" s="8">
        <f>IF($A76="","",$M76+$J76+$K76+$L76)</f>
        <v/>
      </c>
      <c r="AE76" s="9">
        <f>IF($A76="","",IF($AD76=0,0,$AC76/$AD76))</f>
        <v/>
      </c>
      <c r="AF76" s="9">
        <f>IF($A76="","",IF($I76=0,0,($R76*$S76)/$I76))</f>
        <v/>
      </c>
      <c r="AG76" s="30">
        <f>IF($A76="","",IF($AB76=0,0,(($R76*$S76)-$AA76)/$AB76))</f>
        <v/>
      </c>
      <c r="AH76" s="11">
        <f>IF($A76="","",IF($AE76&gt;=0.08,"Excelente",IF($AE76&gt;=0.05,"Aceptable","Revisar")))</f>
        <v/>
      </c>
    </row>
    <row r="77">
      <c r="A77" s="2" t="n"/>
      <c r="B77" s="3" t="n"/>
      <c r="C77" s="2" t="n"/>
      <c r="D77" s="3" t="n"/>
      <c r="E77" s="3" t="n"/>
      <c r="F77" s="3" t="n"/>
      <c r="G77" s="3" t="n"/>
      <c r="H77" s="35" t="n"/>
      <c r="I77" s="5" t="n"/>
      <c r="J77" s="5" t="n"/>
      <c r="K77" s="5" t="n"/>
      <c r="L77" s="5" t="n"/>
      <c r="M77" s="5" t="n"/>
      <c r="N77" s="5" t="n"/>
      <c r="O77" s="6" t="n"/>
      <c r="P77" s="7" t="n"/>
      <c r="Q77" s="5" t="n"/>
      <c r="R77" s="5" t="n"/>
      <c r="S77" s="7" t="n"/>
      <c r="T77" s="5" t="n"/>
      <c r="U77" s="5" t="n"/>
      <c r="V77" s="5" t="n"/>
      <c r="W77" s="5" t="n"/>
      <c r="X77" s="6" t="n"/>
      <c r="Y77" s="5" t="n"/>
      <c r="Z77" s="5" t="n"/>
      <c r="AA77" s="12">
        <f>IF($A77="","",($T77*12)+$U77+$V77+$W77+($R77*$S77*$X77)+$Y77+$Z77)</f>
        <v/>
      </c>
      <c r="AB77" s="12">
        <f>IF($A77="","",$Q77*12)</f>
        <v/>
      </c>
      <c r="AC77" s="12">
        <f>IF($A77="","",($R77*$S77)-$AA77-$AB77)</f>
        <v/>
      </c>
      <c r="AD77" s="12">
        <f>IF($A77="","",$M77+$J77+$K77+$L77)</f>
        <v/>
      </c>
      <c r="AE77" s="13">
        <f>IF($A77="","",IF($AD77=0,0,$AC77/$AD77))</f>
        <v/>
      </c>
      <c r="AF77" s="13">
        <f>IF($A77="","",IF($I77=0,0,($R77*$S77)/$I77))</f>
        <v/>
      </c>
      <c r="AG77" s="31">
        <f>IF($A77="","",IF($AB77=0,0,(($R77*$S77)-$AA77)/$AB77))</f>
        <v/>
      </c>
      <c r="AH77" s="15">
        <f>IF($A77="","",IF($AE77&gt;=0.08,"Excelente",IF($AE77&gt;=0.05,"Aceptable","Revisar")))</f>
        <v/>
      </c>
    </row>
    <row r="78">
      <c r="A78" s="2" t="n"/>
      <c r="B78" s="3" t="n"/>
      <c r="C78" s="2" t="n"/>
      <c r="D78" s="3" t="n"/>
      <c r="E78" s="3" t="n"/>
      <c r="F78" s="3" t="n"/>
      <c r="G78" s="3" t="n"/>
      <c r="H78" s="35" t="n"/>
      <c r="I78" s="5" t="n"/>
      <c r="J78" s="5" t="n"/>
      <c r="K78" s="5" t="n"/>
      <c r="L78" s="5" t="n"/>
      <c r="M78" s="5" t="n"/>
      <c r="N78" s="5" t="n"/>
      <c r="O78" s="6" t="n"/>
      <c r="P78" s="7" t="n"/>
      <c r="Q78" s="5" t="n"/>
      <c r="R78" s="5" t="n"/>
      <c r="S78" s="7" t="n"/>
      <c r="T78" s="5" t="n"/>
      <c r="U78" s="5" t="n"/>
      <c r="V78" s="5" t="n"/>
      <c r="W78" s="5" t="n"/>
      <c r="X78" s="6" t="n"/>
      <c r="Y78" s="5" t="n"/>
      <c r="Z78" s="5" t="n"/>
      <c r="AA78" s="8">
        <f>IF($A78="","",($T78*12)+$U78+$V78+$W78+($R78*$S78*$X78)+$Y78+$Z78)</f>
        <v/>
      </c>
      <c r="AB78" s="8">
        <f>IF($A78="","",$Q78*12)</f>
        <v/>
      </c>
      <c r="AC78" s="8">
        <f>IF($A78="","",($R78*$S78)-$AA78-$AB78)</f>
        <v/>
      </c>
      <c r="AD78" s="8">
        <f>IF($A78="","",$M78+$J78+$K78+$L78)</f>
        <v/>
      </c>
      <c r="AE78" s="9">
        <f>IF($A78="","",IF($AD78=0,0,$AC78/$AD78))</f>
        <v/>
      </c>
      <c r="AF78" s="9">
        <f>IF($A78="","",IF($I78=0,0,($R78*$S78)/$I78))</f>
        <v/>
      </c>
      <c r="AG78" s="30">
        <f>IF($A78="","",IF($AB78=0,0,(($R78*$S78)-$AA78)/$AB78))</f>
        <v/>
      </c>
      <c r="AH78" s="11">
        <f>IF($A78="","",IF($AE78&gt;=0.08,"Excelente",IF($AE78&gt;=0.05,"Aceptable","Revisar")))</f>
        <v/>
      </c>
    </row>
    <row r="79">
      <c r="A79" s="2" t="n"/>
      <c r="B79" s="3" t="n"/>
      <c r="C79" s="2" t="n"/>
      <c r="D79" s="3" t="n"/>
      <c r="E79" s="3" t="n"/>
      <c r="F79" s="3" t="n"/>
      <c r="G79" s="3" t="n"/>
      <c r="H79" s="35" t="n"/>
      <c r="I79" s="5" t="n"/>
      <c r="J79" s="5" t="n"/>
      <c r="K79" s="5" t="n"/>
      <c r="L79" s="5" t="n"/>
      <c r="M79" s="5" t="n"/>
      <c r="N79" s="5" t="n"/>
      <c r="O79" s="6" t="n"/>
      <c r="P79" s="7" t="n"/>
      <c r="Q79" s="5" t="n"/>
      <c r="R79" s="5" t="n"/>
      <c r="S79" s="7" t="n"/>
      <c r="T79" s="5" t="n"/>
      <c r="U79" s="5" t="n"/>
      <c r="V79" s="5" t="n"/>
      <c r="W79" s="5" t="n"/>
      <c r="X79" s="6" t="n"/>
      <c r="Y79" s="5" t="n"/>
      <c r="Z79" s="5" t="n"/>
      <c r="AA79" s="12">
        <f>IF($A79="","",($T79*12)+$U79+$V79+$W79+($R79*$S79*$X79)+$Y79+$Z79)</f>
        <v/>
      </c>
      <c r="AB79" s="12">
        <f>IF($A79="","",$Q79*12)</f>
        <v/>
      </c>
      <c r="AC79" s="12">
        <f>IF($A79="","",($R79*$S79)-$AA79-$AB79)</f>
        <v/>
      </c>
      <c r="AD79" s="12">
        <f>IF($A79="","",$M79+$J79+$K79+$L79)</f>
        <v/>
      </c>
      <c r="AE79" s="13">
        <f>IF($A79="","",IF($AD79=0,0,$AC79/$AD79))</f>
        <v/>
      </c>
      <c r="AF79" s="13">
        <f>IF($A79="","",IF($I79=0,0,($R79*$S79)/$I79))</f>
        <v/>
      </c>
      <c r="AG79" s="31">
        <f>IF($A79="","",IF($AB79=0,0,(($R79*$S79)-$AA79)/$AB79))</f>
        <v/>
      </c>
      <c r="AH79" s="15">
        <f>IF($A79="","",IF($AE79&gt;=0.08,"Excelente",IF($AE79&gt;=0.05,"Aceptable","Revisar")))</f>
        <v/>
      </c>
    </row>
    <row r="80">
      <c r="A80" s="2" t="n"/>
      <c r="B80" s="3" t="n"/>
      <c r="C80" s="2" t="n"/>
      <c r="D80" s="3" t="n"/>
      <c r="E80" s="3" t="n"/>
      <c r="F80" s="3" t="n"/>
      <c r="G80" s="3" t="n"/>
      <c r="H80" s="35" t="n"/>
      <c r="I80" s="5" t="n"/>
      <c r="J80" s="5" t="n"/>
      <c r="K80" s="5" t="n"/>
      <c r="L80" s="5" t="n"/>
      <c r="M80" s="5" t="n"/>
      <c r="N80" s="5" t="n"/>
      <c r="O80" s="6" t="n"/>
      <c r="P80" s="7" t="n"/>
      <c r="Q80" s="5" t="n"/>
      <c r="R80" s="5" t="n"/>
      <c r="S80" s="7" t="n"/>
      <c r="T80" s="5" t="n"/>
      <c r="U80" s="5" t="n"/>
      <c r="V80" s="5" t="n"/>
      <c r="W80" s="5" t="n"/>
      <c r="X80" s="6" t="n"/>
      <c r="Y80" s="5" t="n"/>
      <c r="Z80" s="5" t="n"/>
      <c r="AA80" s="8">
        <f>IF($A80="","",($T80*12)+$U80+$V80+$W80+($R80*$S80*$X80)+$Y80+$Z80)</f>
        <v/>
      </c>
      <c r="AB80" s="8">
        <f>IF($A80="","",$Q80*12)</f>
        <v/>
      </c>
      <c r="AC80" s="8">
        <f>IF($A80="","",($R80*$S80)-$AA80-$AB80)</f>
        <v/>
      </c>
      <c r="AD80" s="8">
        <f>IF($A80="","",$M80+$J80+$K80+$L80)</f>
        <v/>
      </c>
      <c r="AE80" s="9">
        <f>IF($A80="","",IF($AD80=0,0,$AC80/$AD80))</f>
        <v/>
      </c>
      <c r="AF80" s="9">
        <f>IF($A80="","",IF($I80=0,0,($R80*$S80)/$I80))</f>
        <v/>
      </c>
      <c r="AG80" s="30">
        <f>IF($A80="","",IF($AB80=0,0,(($R80*$S80)-$AA80)/$AB80))</f>
        <v/>
      </c>
      <c r="AH80" s="11">
        <f>IF($A80="","",IF($AE80&gt;=0.08,"Excelente",IF($AE80&gt;=0.05,"Aceptable","Revisar")))</f>
        <v/>
      </c>
    </row>
    <row r="81">
      <c r="A81" s="2" t="n"/>
      <c r="B81" s="3" t="n"/>
      <c r="C81" s="2" t="n"/>
      <c r="D81" s="3" t="n"/>
      <c r="E81" s="3" t="n"/>
      <c r="F81" s="3" t="n"/>
      <c r="G81" s="3" t="n"/>
      <c r="H81" s="35" t="n"/>
      <c r="I81" s="5" t="n"/>
      <c r="J81" s="5" t="n"/>
      <c r="K81" s="5" t="n"/>
      <c r="L81" s="5" t="n"/>
      <c r="M81" s="5" t="n"/>
      <c r="N81" s="5" t="n"/>
      <c r="O81" s="6" t="n"/>
      <c r="P81" s="7" t="n"/>
      <c r="Q81" s="5" t="n"/>
      <c r="R81" s="5" t="n"/>
      <c r="S81" s="7" t="n"/>
      <c r="T81" s="5" t="n"/>
      <c r="U81" s="5" t="n"/>
      <c r="V81" s="5" t="n"/>
      <c r="W81" s="5" t="n"/>
      <c r="X81" s="6" t="n"/>
      <c r="Y81" s="5" t="n"/>
      <c r="Z81" s="5" t="n"/>
      <c r="AA81" s="12">
        <f>IF($A81="","",($T81*12)+$U81+$V81+$W81+($R81*$S81*$X81)+$Y81+$Z81)</f>
        <v/>
      </c>
      <c r="AB81" s="12">
        <f>IF($A81="","",$Q81*12)</f>
        <v/>
      </c>
      <c r="AC81" s="12">
        <f>IF($A81="","",($R81*$S81)-$AA81-$AB81)</f>
        <v/>
      </c>
      <c r="AD81" s="12">
        <f>IF($A81="","",$M81+$J81+$K81+$L81)</f>
        <v/>
      </c>
      <c r="AE81" s="13">
        <f>IF($A81="","",IF($AD81=0,0,$AC81/$AD81))</f>
        <v/>
      </c>
      <c r="AF81" s="13">
        <f>IF($A81="","",IF($I81=0,0,($R81*$S81)/$I81))</f>
        <v/>
      </c>
      <c r="AG81" s="31">
        <f>IF($A81="","",IF($AB81=0,0,(($R81*$S81)-$AA81)/$AB81))</f>
        <v/>
      </c>
      <c r="AH81" s="15">
        <f>IF($A81="","",IF($AE81&gt;=0.08,"Excelente",IF($AE81&gt;=0.05,"Aceptable","Revisar")))</f>
        <v/>
      </c>
    </row>
    <row r="82">
      <c r="A82" s="2" t="n"/>
      <c r="B82" s="3" t="n"/>
      <c r="C82" s="2" t="n"/>
      <c r="D82" s="3" t="n"/>
      <c r="E82" s="3" t="n"/>
      <c r="F82" s="3" t="n"/>
      <c r="G82" s="3" t="n"/>
      <c r="H82" s="35" t="n"/>
      <c r="I82" s="5" t="n"/>
      <c r="J82" s="5" t="n"/>
      <c r="K82" s="5" t="n"/>
      <c r="L82" s="5" t="n"/>
      <c r="M82" s="5" t="n"/>
      <c r="N82" s="5" t="n"/>
      <c r="O82" s="6" t="n"/>
      <c r="P82" s="7" t="n"/>
      <c r="Q82" s="5" t="n"/>
      <c r="R82" s="5" t="n"/>
      <c r="S82" s="7" t="n"/>
      <c r="T82" s="5" t="n"/>
      <c r="U82" s="5" t="n"/>
      <c r="V82" s="5" t="n"/>
      <c r="W82" s="5" t="n"/>
      <c r="X82" s="6" t="n"/>
      <c r="Y82" s="5" t="n"/>
      <c r="Z82" s="5" t="n"/>
      <c r="AA82" s="8">
        <f>IF($A82="","",($T82*12)+$U82+$V82+$W82+($R82*$S82*$X82)+$Y82+$Z82)</f>
        <v/>
      </c>
      <c r="AB82" s="8">
        <f>IF($A82="","",$Q82*12)</f>
        <v/>
      </c>
      <c r="AC82" s="8">
        <f>IF($A82="","",($R82*$S82)-$AA82-$AB82)</f>
        <v/>
      </c>
      <c r="AD82" s="8">
        <f>IF($A82="","",$M82+$J82+$K82+$L82)</f>
        <v/>
      </c>
      <c r="AE82" s="9">
        <f>IF($A82="","",IF($AD82=0,0,$AC82/$AD82))</f>
        <v/>
      </c>
      <c r="AF82" s="9">
        <f>IF($A82="","",IF($I82=0,0,($R82*$S82)/$I82))</f>
        <v/>
      </c>
      <c r="AG82" s="30">
        <f>IF($A82="","",IF($AB82=0,0,(($R82*$S82)-$AA82)/$AB82))</f>
        <v/>
      </c>
      <c r="AH82" s="11">
        <f>IF($A82="","",IF($AE82&gt;=0.08,"Excelente",IF($AE82&gt;=0.05,"Aceptable","Revisar")))</f>
        <v/>
      </c>
    </row>
    <row r="83">
      <c r="A83" s="2" t="n"/>
      <c r="B83" s="3" t="n"/>
      <c r="C83" s="2" t="n"/>
      <c r="D83" s="3" t="n"/>
      <c r="E83" s="3" t="n"/>
      <c r="F83" s="3" t="n"/>
      <c r="G83" s="3" t="n"/>
      <c r="H83" s="35" t="n"/>
      <c r="I83" s="5" t="n"/>
      <c r="J83" s="5" t="n"/>
      <c r="K83" s="5" t="n"/>
      <c r="L83" s="5" t="n"/>
      <c r="M83" s="5" t="n"/>
      <c r="N83" s="5" t="n"/>
      <c r="O83" s="6" t="n"/>
      <c r="P83" s="7" t="n"/>
      <c r="Q83" s="5" t="n"/>
      <c r="R83" s="5" t="n"/>
      <c r="S83" s="7" t="n"/>
      <c r="T83" s="5" t="n"/>
      <c r="U83" s="5" t="n"/>
      <c r="V83" s="5" t="n"/>
      <c r="W83" s="5" t="n"/>
      <c r="X83" s="6" t="n"/>
      <c r="Y83" s="5" t="n"/>
      <c r="Z83" s="5" t="n"/>
      <c r="AA83" s="12">
        <f>IF($A83="","",($T83*12)+$U83+$V83+$W83+($R83*$S83*$X83)+$Y83+$Z83)</f>
        <v/>
      </c>
      <c r="AB83" s="12">
        <f>IF($A83="","",$Q83*12)</f>
        <v/>
      </c>
      <c r="AC83" s="12">
        <f>IF($A83="","",($R83*$S83)-$AA83-$AB83)</f>
        <v/>
      </c>
      <c r="AD83" s="12">
        <f>IF($A83="","",$M83+$J83+$K83+$L83)</f>
        <v/>
      </c>
      <c r="AE83" s="13">
        <f>IF($A83="","",IF($AD83=0,0,$AC83/$AD83))</f>
        <v/>
      </c>
      <c r="AF83" s="13">
        <f>IF($A83="","",IF($I83=0,0,($R83*$S83)/$I83))</f>
        <v/>
      </c>
      <c r="AG83" s="31">
        <f>IF($A83="","",IF($AB83=0,0,(($R83*$S83)-$AA83)/$AB83))</f>
        <v/>
      </c>
      <c r="AH83" s="15">
        <f>IF($A83="","",IF($AE83&gt;=0.08,"Excelente",IF($AE83&gt;=0.05,"Aceptable","Revisar")))</f>
        <v/>
      </c>
    </row>
    <row r="84">
      <c r="A84" s="2" t="n"/>
      <c r="B84" s="3" t="n"/>
      <c r="C84" s="2" t="n"/>
      <c r="D84" s="3" t="n"/>
      <c r="E84" s="3" t="n"/>
      <c r="F84" s="3" t="n"/>
      <c r="G84" s="3" t="n"/>
      <c r="H84" s="35" t="n"/>
      <c r="I84" s="5" t="n"/>
      <c r="J84" s="5" t="n"/>
      <c r="K84" s="5" t="n"/>
      <c r="L84" s="5" t="n"/>
      <c r="M84" s="5" t="n"/>
      <c r="N84" s="5" t="n"/>
      <c r="O84" s="6" t="n"/>
      <c r="P84" s="7" t="n"/>
      <c r="Q84" s="5" t="n"/>
      <c r="R84" s="5" t="n"/>
      <c r="S84" s="7" t="n"/>
      <c r="T84" s="5" t="n"/>
      <c r="U84" s="5" t="n"/>
      <c r="V84" s="5" t="n"/>
      <c r="W84" s="5" t="n"/>
      <c r="X84" s="6" t="n"/>
      <c r="Y84" s="5" t="n"/>
      <c r="Z84" s="5" t="n"/>
      <c r="AA84" s="8">
        <f>IF($A84="","",($T84*12)+$U84+$V84+$W84+($R84*$S84*$X84)+$Y84+$Z84)</f>
        <v/>
      </c>
      <c r="AB84" s="8">
        <f>IF($A84="","",$Q84*12)</f>
        <v/>
      </c>
      <c r="AC84" s="8">
        <f>IF($A84="","",($R84*$S84)-$AA84-$AB84)</f>
        <v/>
      </c>
      <c r="AD84" s="8">
        <f>IF($A84="","",$M84+$J84+$K84+$L84)</f>
        <v/>
      </c>
      <c r="AE84" s="9">
        <f>IF($A84="","",IF($AD84=0,0,$AC84/$AD84))</f>
        <v/>
      </c>
      <c r="AF84" s="9">
        <f>IF($A84="","",IF($I84=0,0,($R84*$S84)/$I84))</f>
        <v/>
      </c>
      <c r="AG84" s="30">
        <f>IF($A84="","",IF($AB84=0,0,(($R84*$S84)-$AA84)/$AB84))</f>
        <v/>
      </c>
      <c r="AH84" s="11">
        <f>IF($A84="","",IF($AE84&gt;=0.08,"Excelente",IF($AE84&gt;=0.05,"Aceptable","Revisar")))</f>
        <v/>
      </c>
    </row>
    <row r="85">
      <c r="A85" s="2" t="n"/>
      <c r="B85" s="3" t="n"/>
      <c r="C85" s="2" t="n"/>
      <c r="D85" s="3" t="n"/>
      <c r="E85" s="3" t="n"/>
      <c r="F85" s="3" t="n"/>
      <c r="G85" s="3" t="n"/>
      <c r="H85" s="35" t="n"/>
      <c r="I85" s="5" t="n"/>
      <c r="J85" s="5" t="n"/>
      <c r="K85" s="5" t="n"/>
      <c r="L85" s="5" t="n"/>
      <c r="M85" s="5" t="n"/>
      <c r="N85" s="5" t="n"/>
      <c r="O85" s="6" t="n"/>
      <c r="P85" s="7" t="n"/>
      <c r="Q85" s="5" t="n"/>
      <c r="R85" s="5" t="n"/>
      <c r="S85" s="7" t="n"/>
      <c r="T85" s="5" t="n"/>
      <c r="U85" s="5" t="n"/>
      <c r="V85" s="5" t="n"/>
      <c r="W85" s="5" t="n"/>
      <c r="X85" s="6" t="n"/>
      <c r="Y85" s="5" t="n"/>
      <c r="Z85" s="5" t="n"/>
      <c r="AA85" s="12">
        <f>IF($A85="","",($T85*12)+$U85+$V85+$W85+($R85*$S85*$X85)+$Y85+$Z85)</f>
        <v/>
      </c>
      <c r="AB85" s="12">
        <f>IF($A85="","",$Q85*12)</f>
        <v/>
      </c>
      <c r="AC85" s="12">
        <f>IF($A85="","",($R85*$S85)-$AA85-$AB85)</f>
        <v/>
      </c>
      <c r="AD85" s="12">
        <f>IF($A85="","",$M85+$J85+$K85+$L85)</f>
        <v/>
      </c>
      <c r="AE85" s="13">
        <f>IF($A85="","",IF($AD85=0,0,$AC85/$AD85))</f>
        <v/>
      </c>
      <c r="AF85" s="13">
        <f>IF($A85="","",IF($I85=0,0,($R85*$S85)/$I85))</f>
        <v/>
      </c>
      <c r="AG85" s="31">
        <f>IF($A85="","",IF($AB85=0,0,(($R85*$S85)-$AA85)/$AB85))</f>
        <v/>
      </c>
      <c r="AH85" s="15">
        <f>IF($A85="","",IF($AE85&gt;=0.08,"Excelente",IF($AE85&gt;=0.05,"Aceptable","Revisar")))</f>
        <v/>
      </c>
    </row>
    <row r="86">
      <c r="A86" s="2" t="n"/>
      <c r="B86" s="3" t="n"/>
      <c r="C86" s="2" t="n"/>
      <c r="D86" s="3" t="n"/>
      <c r="E86" s="3" t="n"/>
      <c r="F86" s="3" t="n"/>
      <c r="G86" s="3" t="n"/>
      <c r="H86" s="35" t="n"/>
      <c r="I86" s="5" t="n"/>
      <c r="J86" s="5" t="n"/>
      <c r="K86" s="5" t="n"/>
      <c r="L86" s="5" t="n"/>
      <c r="M86" s="5" t="n"/>
      <c r="N86" s="5" t="n"/>
      <c r="O86" s="6" t="n"/>
      <c r="P86" s="7" t="n"/>
      <c r="Q86" s="5" t="n"/>
      <c r="R86" s="5" t="n"/>
      <c r="S86" s="7" t="n"/>
      <c r="T86" s="5" t="n"/>
      <c r="U86" s="5" t="n"/>
      <c r="V86" s="5" t="n"/>
      <c r="W86" s="5" t="n"/>
      <c r="X86" s="6" t="n"/>
      <c r="Y86" s="5" t="n"/>
      <c r="Z86" s="5" t="n"/>
      <c r="AA86" s="8">
        <f>IF($A86="","",($T86*12)+$U86+$V86+$W86+($R86*$S86*$X86)+$Y86+$Z86)</f>
        <v/>
      </c>
      <c r="AB86" s="8">
        <f>IF($A86="","",$Q86*12)</f>
        <v/>
      </c>
      <c r="AC86" s="8">
        <f>IF($A86="","",($R86*$S86)-$AA86-$AB86)</f>
        <v/>
      </c>
      <c r="AD86" s="8">
        <f>IF($A86="","",$M86+$J86+$K86+$L86)</f>
        <v/>
      </c>
      <c r="AE86" s="9">
        <f>IF($A86="","",IF($AD86=0,0,$AC86/$AD86))</f>
        <v/>
      </c>
      <c r="AF86" s="9">
        <f>IF($A86="","",IF($I86=0,0,($R86*$S86)/$I86))</f>
        <v/>
      </c>
      <c r="AG86" s="30">
        <f>IF($A86="","",IF($AB86=0,0,(($R86*$S86)-$AA86)/$AB86))</f>
        <v/>
      </c>
      <c r="AH86" s="11">
        <f>IF($A86="","",IF($AE86&gt;=0.08,"Excelente",IF($AE86&gt;=0.05,"Aceptable","Revisar")))</f>
        <v/>
      </c>
    </row>
    <row r="87">
      <c r="A87" s="2" t="n"/>
      <c r="B87" s="3" t="n"/>
      <c r="C87" s="2" t="n"/>
      <c r="D87" s="3" t="n"/>
      <c r="E87" s="3" t="n"/>
      <c r="F87" s="3" t="n"/>
      <c r="G87" s="3" t="n"/>
      <c r="H87" s="35" t="n"/>
      <c r="I87" s="5" t="n"/>
      <c r="J87" s="5" t="n"/>
      <c r="K87" s="5" t="n"/>
      <c r="L87" s="5" t="n"/>
      <c r="M87" s="5" t="n"/>
      <c r="N87" s="5" t="n"/>
      <c r="O87" s="6" t="n"/>
      <c r="P87" s="7" t="n"/>
      <c r="Q87" s="5" t="n"/>
      <c r="R87" s="5" t="n"/>
      <c r="S87" s="7" t="n"/>
      <c r="T87" s="5" t="n"/>
      <c r="U87" s="5" t="n"/>
      <c r="V87" s="5" t="n"/>
      <c r="W87" s="5" t="n"/>
      <c r="X87" s="6" t="n"/>
      <c r="Y87" s="5" t="n"/>
      <c r="Z87" s="5" t="n"/>
      <c r="AA87" s="12">
        <f>IF($A87="","",($T87*12)+$U87+$V87+$W87+($R87*$S87*$X87)+$Y87+$Z87)</f>
        <v/>
      </c>
      <c r="AB87" s="12">
        <f>IF($A87="","",$Q87*12)</f>
        <v/>
      </c>
      <c r="AC87" s="12">
        <f>IF($A87="","",($R87*$S87)-$AA87-$AB87)</f>
        <v/>
      </c>
      <c r="AD87" s="12">
        <f>IF($A87="","",$M87+$J87+$K87+$L87)</f>
        <v/>
      </c>
      <c r="AE87" s="13">
        <f>IF($A87="","",IF($AD87=0,0,$AC87/$AD87))</f>
        <v/>
      </c>
      <c r="AF87" s="13">
        <f>IF($A87="","",IF($I87=0,0,($R87*$S87)/$I87))</f>
        <v/>
      </c>
      <c r="AG87" s="31">
        <f>IF($A87="","",IF($AB87=0,0,(($R87*$S87)-$AA87)/$AB87))</f>
        <v/>
      </c>
      <c r="AH87" s="15">
        <f>IF($A87="","",IF($AE87&gt;=0.08,"Excelente",IF($AE87&gt;=0.05,"Aceptable","Revisar")))</f>
        <v/>
      </c>
    </row>
    <row r="88">
      <c r="A88" s="2" t="n"/>
      <c r="B88" s="3" t="n"/>
      <c r="C88" s="2" t="n"/>
      <c r="D88" s="3" t="n"/>
      <c r="E88" s="3" t="n"/>
      <c r="F88" s="3" t="n"/>
      <c r="G88" s="3" t="n"/>
      <c r="H88" s="35" t="n"/>
      <c r="I88" s="5" t="n"/>
      <c r="J88" s="5" t="n"/>
      <c r="K88" s="5" t="n"/>
      <c r="L88" s="5" t="n"/>
      <c r="M88" s="5" t="n"/>
      <c r="N88" s="5" t="n"/>
      <c r="O88" s="6" t="n"/>
      <c r="P88" s="7" t="n"/>
      <c r="Q88" s="5" t="n"/>
      <c r="R88" s="5" t="n"/>
      <c r="S88" s="7" t="n"/>
      <c r="T88" s="5" t="n"/>
      <c r="U88" s="5" t="n"/>
      <c r="V88" s="5" t="n"/>
      <c r="W88" s="5" t="n"/>
      <c r="X88" s="6" t="n"/>
      <c r="Y88" s="5" t="n"/>
      <c r="Z88" s="5" t="n"/>
      <c r="AA88" s="8">
        <f>IF($A88="","",($T88*12)+$U88+$V88+$W88+($R88*$S88*$X88)+$Y88+$Z88)</f>
        <v/>
      </c>
      <c r="AB88" s="8">
        <f>IF($A88="","",$Q88*12)</f>
        <v/>
      </c>
      <c r="AC88" s="8">
        <f>IF($A88="","",($R88*$S88)-$AA88-$AB88)</f>
        <v/>
      </c>
      <c r="AD88" s="8">
        <f>IF($A88="","",$M88+$J88+$K88+$L88)</f>
        <v/>
      </c>
      <c r="AE88" s="9">
        <f>IF($A88="","",IF($AD88=0,0,$AC88/$AD88))</f>
        <v/>
      </c>
      <c r="AF88" s="9">
        <f>IF($A88="","",IF($I88=0,0,($R88*$S88)/$I88))</f>
        <v/>
      </c>
      <c r="AG88" s="30">
        <f>IF($A88="","",IF($AB88=0,0,(($R88*$S88)-$AA88)/$AB88))</f>
        <v/>
      </c>
      <c r="AH88" s="11">
        <f>IF($A88="","",IF($AE88&gt;=0.08,"Excelente",IF($AE88&gt;=0.05,"Aceptable","Revisar")))</f>
        <v/>
      </c>
    </row>
    <row r="89">
      <c r="A89" s="2" t="n"/>
      <c r="B89" s="3" t="n"/>
      <c r="C89" s="2" t="n"/>
      <c r="D89" s="3" t="n"/>
      <c r="E89" s="3" t="n"/>
      <c r="F89" s="3" t="n"/>
      <c r="G89" s="3" t="n"/>
      <c r="H89" s="35" t="n"/>
      <c r="I89" s="5" t="n"/>
      <c r="J89" s="5" t="n"/>
      <c r="K89" s="5" t="n"/>
      <c r="L89" s="5" t="n"/>
      <c r="M89" s="5" t="n"/>
      <c r="N89" s="5" t="n"/>
      <c r="O89" s="6" t="n"/>
      <c r="P89" s="7" t="n"/>
      <c r="Q89" s="5" t="n"/>
      <c r="R89" s="5" t="n"/>
      <c r="S89" s="7" t="n"/>
      <c r="T89" s="5" t="n"/>
      <c r="U89" s="5" t="n"/>
      <c r="V89" s="5" t="n"/>
      <c r="W89" s="5" t="n"/>
      <c r="X89" s="6" t="n"/>
      <c r="Y89" s="5" t="n"/>
      <c r="Z89" s="5" t="n"/>
      <c r="AA89" s="12">
        <f>IF($A89="","",($T89*12)+$U89+$V89+$W89+($R89*$S89*$X89)+$Y89+$Z89)</f>
        <v/>
      </c>
      <c r="AB89" s="12">
        <f>IF($A89="","",$Q89*12)</f>
        <v/>
      </c>
      <c r="AC89" s="12">
        <f>IF($A89="","",($R89*$S89)-$AA89-$AB89)</f>
        <v/>
      </c>
      <c r="AD89" s="12">
        <f>IF($A89="","",$M89+$J89+$K89+$L89)</f>
        <v/>
      </c>
      <c r="AE89" s="13">
        <f>IF($A89="","",IF($AD89=0,0,$AC89/$AD89))</f>
        <v/>
      </c>
      <c r="AF89" s="13">
        <f>IF($A89="","",IF($I89=0,0,($R89*$S89)/$I89))</f>
        <v/>
      </c>
      <c r="AG89" s="31">
        <f>IF($A89="","",IF($AB89=0,0,(($R89*$S89)-$AA89)/$AB89))</f>
        <v/>
      </c>
      <c r="AH89" s="15">
        <f>IF($A89="","",IF($AE89&gt;=0.08,"Excelente",IF($AE89&gt;=0.05,"Aceptable","Revisar")))</f>
        <v/>
      </c>
    </row>
    <row r="90">
      <c r="A90" s="2" t="n"/>
      <c r="B90" s="3" t="n"/>
      <c r="C90" s="2" t="n"/>
      <c r="D90" s="3" t="n"/>
      <c r="E90" s="3" t="n"/>
      <c r="F90" s="3" t="n"/>
      <c r="G90" s="3" t="n"/>
      <c r="H90" s="35" t="n"/>
      <c r="I90" s="5" t="n"/>
      <c r="J90" s="5" t="n"/>
      <c r="K90" s="5" t="n"/>
      <c r="L90" s="5" t="n"/>
      <c r="M90" s="5" t="n"/>
      <c r="N90" s="5" t="n"/>
      <c r="O90" s="6" t="n"/>
      <c r="P90" s="7" t="n"/>
      <c r="Q90" s="5" t="n"/>
      <c r="R90" s="5" t="n"/>
      <c r="S90" s="7" t="n"/>
      <c r="T90" s="5" t="n"/>
      <c r="U90" s="5" t="n"/>
      <c r="V90" s="5" t="n"/>
      <c r="W90" s="5" t="n"/>
      <c r="X90" s="6" t="n"/>
      <c r="Y90" s="5" t="n"/>
      <c r="Z90" s="5" t="n"/>
      <c r="AA90" s="8">
        <f>IF($A90="","",($T90*12)+$U90+$V90+$W90+($R90*$S90*$X90)+$Y90+$Z90)</f>
        <v/>
      </c>
      <c r="AB90" s="8">
        <f>IF($A90="","",$Q90*12)</f>
        <v/>
      </c>
      <c r="AC90" s="8">
        <f>IF($A90="","",($R90*$S90)-$AA90-$AB90)</f>
        <v/>
      </c>
      <c r="AD90" s="8">
        <f>IF($A90="","",$M90+$J90+$K90+$L90)</f>
        <v/>
      </c>
      <c r="AE90" s="9">
        <f>IF($A90="","",IF($AD90=0,0,$AC90/$AD90))</f>
        <v/>
      </c>
      <c r="AF90" s="9">
        <f>IF($A90="","",IF($I90=0,0,($R90*$S90)/$I90))</f>
        <v/>
      </c>
      <c r="AG90" s="30">
        <f>IF($A90="","",IF($AB90=0,0,(($R90*$S90)-$AA90)/$AB90))</f>
        <v/>
      </c>
      <c r="AH90" s="11">
        <f>IF($A90="","",IF($AE90&gt;=0.08,"Excelente",IF($AE90&gt;=0.05,"Aceptable","Revisar")))</f>
        <v/>
      </c>
    </row>
    <row r="91">
      <c r="A91" s="2" t="n"/>
      <c r="B91" s="3" t="n"/>
      <c r="C91" s="2" t="n"/>
      <c r="D91" s="3" t="n"/>
      <c r="E91" s="3" t="n"/>
      <c r="F91" s="3" t="n"/>
      <c r="G91" s="3" t="n"/>
      <c r="H91" s="35" t="n"/>
      <c r="I91" s="5" t="n"/>
      <c r="J91" s="5" t="n"/>
      <c r="K91" s="5" t="n"/>
      <c r="L91" s="5" t="n"/>
      <c r="M91" s="5" t="n"/>
      <c r="N91" s="5" t="n"/>
      <c r="O91" s="6" t="n"/>
      <c r="P91" s="7" t="n"/>
      <c r="Q91" s="5" t="n"/>
      <c r="R91" s="5" t="n"/>
      <c r="S91" s="7" t="n"/>
      <c r="T91" s="5" t="n"/>
      <c r="U91" s="5" t="n"/>
      <c r="V91" s="5" t="n"/>
      <c r="W91" s="5" t="n"/>
      <c r="X91" s="6" t="n"/>
      <c r="Y91" s="5" t="n"/>
      <c r="Z91" s="5" t="n"/>
      <c r="AA91" s="12">
        <f>IF($A91="","",($T91*12)+$U91+$V91+$W91+($R91*$S91*$X91)+$Y91+$Z91)</f>
        <v/>
      </c>
      <c r="AB91" s="12">
        <f>IF($A91="","",$Q91*12)</f>
        <v/>
      </c>
      <c r="AC91" s="12">
        <f>IF($A91="","",($R91*$S91)-$AA91-$AB91)</f>
        <v/>
      </c>
      <c r="AD91" s="12">
        <f>IF($A91="","",$M91+$J91+$K91+$L91)</f>
        <v/>
      </c>
      <c r="AE91" s="13">
        <f>IF($A91="","",IF($AD91=0,0,$AC91/$AD91))</f>
        <v/>
      </c>
      <c r="AF91" s="13">
        <f>IF($A91="","",IF($I91=0,0,($R91*$S91)/$I91))</f>
        <v/>
      </c>
      <c r="AG91" s="31">
        <f>IF($A91="","",IF($AB91=0,0,(($R91*$S91)-$AA91)/$AB91))</f>
        <v/>
      </c>
      <c r="AH91" s="15">
        <f>IF($A91="","",IF($AE91&gt;=0.08,"Excelente",IF($AE91&gt;=0.05,"Aceptable","Revisar")))</f>
        <v/>
      </c>
    </row>
    <row r="92">
      <c r="A92" s="2" t="n"/>
      <c r="B92" s="3" t="n"/>
      <c r="C92" s="2" t="n"/>
      <c r="D92" s="3" t="n"/>
      <c r="E92" s="3" t="n"/>
      <c r="F92" s="3" t="n"/>
      <c r="G92" s="3" t="n"/>
      <c r="H92" s="35" t="n"/>
      <c r="I92" s="5" t="n"/>
      <c r="J92" s="5" t="n"/>
      <c r="K92" s="5" t="n"/>
      <c r="L92" s="5" t="n"/>
      <c r="M92" s="5" t="n"/>
      <c r="N92" s="5" t="n"/>
      <c r="O92" s="6" t="n"/>
      <c r="P92" s="7" t="n"/>
      <c r="Q92" s="5" t="n"/>
      <c r="R92" s="5" t="n"/>
      <c r="S92" s="7" t="n"/>
      <c r="T92" s="5" t="n"/>
      <c r="U92" s="5" t="n"/>
      <c r="V92" s="5" t="n"/>
      <c r="W92" s="5" t="n"/>
      <c r="X92" s="6" t="n"/>
      <c r="Y92" s="5" t="n"/>
      <c r="Z92" s="5" t="n"/>
      <c r="AA92" s="8">
        <f>IF($A92="","",($T92*12)+$U92+$V92+$W92+($R92*$S92*$X92)+$Y92+$Z92)</f>
        <v/>
      </c>
      <c r="AB92" s="8">
        <f>IF($A92="","",$Q92*12)</f>
        <v/>
      </c>
      <c r="AC92" s="8">
        <f>IF($A92="","",($R92*$S92)-$AA92-$AB92)</f>
        <v/>
      </c>
      <c r="AD92" s="8">
        <f>IF($A92="","",$M92+$J92+$K92+$L92)</f>
        <v/>
      </c>
      <c r="AE92" s="9">
        <f>IF($A92="","",IF($AD92=0,0,$AC92/$AD92))</f>
        <v/>
      </c>
      <c r="AF92" s="9">
        <f>IF($A92="","",IF($I92=0,0,($R92*$S92)/$I92))</f>
        <v/>
      </c>
      <c r="AG92" s="30">
        <f>IF($A92="","",IF($AB92=0,0,(($R92*$S92)-$AA92)/$AB92))</f>
        <v/>
      </c>
      <c r="AH92" s="11">
        <f>IF($A92="","",IF($AE92&gt;=0.08,"Excelente",IF($AE92&gt;=0.05,"Aceptable","Revisar")))</f>
        <v/>
      </c>
    </row>
    <row r="93">
      <c r="A93" s="2" t="n"/>
      <c r="B93" s="3" t="n"/>
      <c r="C93" s="2" t="n"/>
      <c r="D93" s="3" t="n"/>
      <c r="E93" s="3" t="n"/>
      <c r="F93" s="3" t="n"/>
      <c r="G93" s="3" t="n"/>
      <c r="H93" s="35" t="n"/>
      <c r="I93" s="5" t="n"/>
      <c r="J93" s="5" t="n"/>
      <c r="K93" s="5" t="n"/>
      <c r="L93" s="5" t="n"/>
      <c r="M93" s="5" t="n"/>
      <c r="N93" s="5" t="n"/>
      <c r="O93" s="6" t="n"/>
      <c r="P93" s="7" t="n"/>
      <c r="Q93" s="5" t="n"/>
      <c r="R93" s="5" t="n"/>
      <c r="S93" s="7" t="n"/>
      <c r="T93" s="5" t="n"/>
      <c r="U93" s="5" t="n"/>
      <c r="V93" s="5" t="n"/>
      <c r="W93" s="5" t="n"/>
      <c r="X93" s="6" t="n"/>
      <c r="Y93" s="5" t="n"/>
      <c r="Z93" s="5" t="n"/>
      <c r="AA93" s="12">
        <f>IF($A93="","",($T93*12)+$U93+$V93+$W93+($R93*$S93*$X93)+$Y93+$Z93)</f>
        <v/>
      </c>
      <c r="AB93" s="12">
        <f>IF($A93="","",$Q93*12)</f>
        <v/>
      </c>
      <c r="AC93" s="12">
        <f>IF($A93="","",($R93*$S93)-$AA93-$AB93)</f>
        <v/>
      </c>
      <c r="AD93" s="12">
        <f>IF($A93="","",$M93+$J93+$K93+$L93)</f>
        <v/>
      </c>
      <c r="AE93" s="13">
        <f>IF($A93="","",IF($AD93=0,0,$AC93/$AD93))</f>
        <v/>
      </c>
      <c r="AF93" s="13">
        <f>IF($A93="","",IF($I93=0,0,($R93*$S93)/$I93))</f>
        <v/>
      </c>
      <c r="AG93" s="31">
        <f>IF($A93="","",IF($AB93=0,0,(($R93*$S93)-$AA93)/$AB93))</f>
        <v/>
      </c>
      <c r="AH93" s="15">
        <f>IF($A93="","",IF($AE93&gt;=0.08,"Excelente",IF($AE93&gt;=0.05,"Aceptable","Revisar")))</f>
        <v/>
      </c>
    </row>
    <row r="94">
      <c r="A94" s="2" t="n"/>
      <c r="B94" s="3" t="n"/>
      <c r="C94" s="2" t="n"/>
      <c r="D94" s="3" t="n"/>
      <c r="E94" s="3" t="n"/>
      <c r="F94" s="3" t="n"/>
      <c r="G94" s="3" t="n"/>
      <c r="H94" s="35" t="n"/>
      <c r="I94" s="5" t="n"/>
      <c r="J94" s="5" t="n"/>
      <c r="K94" s="5" t="n"/>
      <c r="L94" s="5" t="n"/>
      <c r="M94" s="5" t="n"/>
      <c r="N94" s="5" t="n"/>
      <c r="O94" s="6" t="n"/>
      <c r="P94" s="7" t="n"/>
      <c r="Q94" s="5" t="n"/>
      <c r="R94" s="5" t="n"/>
      <c r="S94" s="7" t="n"/>
      <c r="T94" s="5" t="n"/>
      <c r="U94" s="5" t="n"/>
      <c r="V94" s="5" t="n"/>
      <c r="W94" s="5" t="n"/>
      <c r="X94" s="6" t="n"/>
      <c r="Y94" s="5" t="n"/>
      <c r="Z94" s="5" t="n"/>
      <c r="AA94" s="8">
        <f>IF($A94="","",($T94*12)+$U94+$V94+$W94+($R94*$S94*$X94)+$Y94+$Z94)</f>
        <v/>
      </c>
      <c r="AB94" s="8">
        <f>IF($A94="","",$Q94*12)</f>
        <v/>
      </c>
      <c r="AC94" s="8">
        <f>IF($A94="","",($R94*$S94)-$AA94-$AB94)</f>
        <v/>
      </c>
      <c r="AD94" s="8">
        <f>IF($A94="","",$M94+$J94+$K94+$L94)</f>
        <v/>
      </c>
      <c r="AE94" s="9">
        <f>IF($A94="","",IF($AD94=0,0,$AC94/$AD94))</f>
        <v/>
      </c>
      <c r="AF94" s="9">
        <f>IF($A94="","",IF($I94=0,0,($R94*$S94)/$I94))</f>
        <v/>
      </c>
      <c r="AG94" s="30">
        <f>IF($A94="","",IF($AB94=0,0,(($R94*$S94)-$AA94)/$AB94))</f>
        <v/>
      </c>
      <c r="AH94" s="11">
        <f>IF($A94="","",IF($AE94&gt;=0.08,"Excelente",IF($AE94&gt;=0.05,"Aceptable","Revisar")))</f>
        <v/>
      </c>
    </row>
    <row r="95">
      <c r="A95" s="2" t="n"/>
      <c r="B95" s="3" t="n"/>
      <c r="C95" s="2" t="n"/>
      <c r="D95" s="3" t="n"/>
      <c r="E95" s="3" t="n"/>
      <c r="F95" s="3" t="n"/>
      <c r="G95" s="3" t="n"/>
      <c r="H95" s="35" t="n"/>
      <c r="I95" s="5" t="n"/>
      <c r="J95" s="5" t="n"/>
      <c r="K95" s="5" t="n"/>
      <c r="L95" s="5" t="n"/>
      <c r="M95" s="5" t="n"/>
      <c r="N95" s="5" t="n"/>
      <c r="O95" s="6" t="n"/>
      <c r="P95" s="7" t="n"/>
      <c r="Q95" s="5" t="n"/>
      <c r="R95" s="5" t="n"/>
      <c r="S95" s="7" t="n"/>
      <c r="T95" s="5" t="n"/>
      <c r="U95" s="5" t="n"/>
      <c r="V95" s="5" t="n"/>
      <c r="W95" s="5" t="n"/>
      <c r="X95" s="6" t="n"/>
      <c r="Y95" s="5" t="n"/>
      <c r="Z95" s="5" t="n"/>
      <c r="AA95" s="12">
        <f>IF($A95="","",($T95*12)+$U95+$V95+$W95+($R95*$S95*$X95)+$Y95+$Z95)</f>
        <v/>
      </c>
      <c r="AB95" s="12">
        <f>IF($A95="","",$Q95*12)</f>
        <v/>
      </c>
      <c r="AC95" s="12">
        <f>IF($A95="","",($R95*$S95)-$AA95-$AB95)</f>
        <v/>
      </c>
      <c r="AD95" s="12">
        <f>IF($A95="","",$M95+$J95+$K95+$L95)</f>
        <v/>
      </c>
      <c r="AE95" s="13">
        <f>IF($A95="","",IF($AD95=0,0,$AC95/$AD95))</f>
        <v/>
      </c>
      <c r="AF95" s="13">
        <f>IF($A95="","",IF($I95=0,0,($R95*$S95)/$I95))</f>
        <v/>
      </c>
      <c r="AG95" s="31">
        <f>IF($A95="","",IF($AB95=0,0,(($R95*$S95)-$AA95)/$AB95))</f>
        <v/>
      </c>
      <c r="AH95" s="15">
        <f>IF($A95="","",IF($AE95&gt;=0.08,"Excelente",IF($AE95&gt;=0.05,"Aceptable","Revisar")))</f>
        <v/>
      </c>
    </row>
    <row r="96">
      <c r="A96" s="2" t="n"/>
      <c r="B96" s="3" t="n"/>
      <c r="C96" s="2" t="n"/>
      <c r="D96" s="3" t="n"/>
      <c r="E96" s="3" t="n"/>
      <c r="F96" s="3" t="n"/>
      <c r="G96" s="3" t="n"/>
      <c r="H96" s="35" t="n"/>
      <c r="I96" s="5" t="n"/>
      <c r="J96" s="5" t="n"/>
      <c r="K96" s="5" t="n"/>
      <c r="L96" s="5" t="n"/>
      <c r="M96" s="5" t="n"/>
      <c r="N96" s="5" t="n"/>
      <c r="O96" s="6" t="n"/>
      <c r="P96" s="7" t="n"/>
      <c r="Q96" s="5" t="n"/>
      <c r="R96" s="5" t="n"/>
      <c r="S96" s="7" t="n"/>
      <c r="T96" s="5" t="n"/>
      <c r="U96" s="5" t="n"/>
      <c r="V96" s="5" t="n"/>
      <c r="W96" s="5" t="n"/>
      <c r="X96" s="6" t="n"/>
      <c r="Y96" s="5" t="n"/>
      <c r="Z96" s="5" t="n"/>
      <c r="AA96" s="8">
        <f>IF($A96="","",($T96*12)+$U96+$V96+$W96+($R96*$S96*$X96)+$Y96+$Z96)</f>
        <v/>
      </c>
      <c r="AB96" s="8">
        <f>IF($A96="","",$Q96*12)</f>
        <v/>
      </c>
      <c r="AC96" s="8">
        <f>IF($A96="","",($R96*$S96)-$AA96-$AB96)</f>
        <v/>
      </c>
      <c r="AD96" s="8">
        <f>IF($A96="","",$M96+$J96+$K96+$L96)</f>
        <v/>
      </c>
      <c r="AE96" s="9">
        <f>IF($A96="","",IF($AD96=0,0,$AC96/$AD96))</f>
        <v/>
      </c>
      <c r="AF96" s="9">
        <f>IF($A96="","",IF($I96=0,0,($R96*$S96)/$I96))</f>
        <v/>
      </c>
      <c r="AG96" s="30">
        <f>IF($A96="","",IF($AB96=0,0,(($R96*$S96)-$AA96)/$AB96))</f>
        <v/>
      </c>
      <c r="AH96" s="11">
        <f>IF($A96="","",IF($AE96&gt;=0.08,"Excelente",IF($AE96&gt;=0.05,"Aceptable","Revisar")))</f>
        <v/>
      </c>
    </row>
    <row r="97">
      <c r="A97" s="2" t="n"/>
      <c r="B97" s="3" t="n"/>
      <c r="C97" s="2" t="n"/>
      <c r="D97" s="3" t="n"/>
      <c r="E97" s="3" t="n"/>
      <c r="F97" s="3" t="n"/>
      <c r="G97" s="3" t="n"/>
      <c r="H97" s="35" t="n"/>
      <c r="I97" s="5" t="n"/>
      <c r="J97" s="5" t="n"/>
      <c r="K97" s="5" t="n"/>
      <c r="L97" s="5" t="n"/>
      <c r="M97" s="5" t="n"/>
      <c r="N97" s="5" t="n"/>
      <c r="O97" s="6" t="n"/>
      <c r="P97" s="7" t="n"/>
      <c r="Q97" s="5" t="n"/>
      <c r="R97" s="5" t="n"/>
      <c r="S97" s="7" t="n"/>
      <c r="T97" s="5" t="n"/>
      <c r="U97" s="5" t="n"/>
      <c r="V97" s="5" t="n"/>
      <c r="W97" s="5" t="n"/>
      <c r="X97" s="6" t="n"/>
      <c r="Y97" s="5" t="n"/>
      <c r="Z97" s="5" t="n"/>
      <c r="AA97" s="12">
        <f>IF($A97="","",($T97*12)+$U97+$V97+$W97+($R97*$S97*$X97)+$Y97+$Z97)</f>
        <v/>
      </c>
      <c r="AB97" s="12">
        <f>IF($A97="","",$Q97*12)</f>
        <v/>
      </c>
      <c r="AC97" s="12">
        <f>IF($A97="","",($R97*$S97)-$AA97-$AB97)</f>
        <v/>
      </c>
      <c r="AD97" s="12">
        <f>IF($A97="","",$M97+$J97+$K97+$L97)</f>
        <v/>
      </c>
      <c r="AE97" s="13">
        <f>IF($A97="","",IF($AD97=0,0,$AC97/$AD97))</f>
        <v/>
      </c>
      <c r="AF97" s="13">
        <f>IF($A97="","",IF($I97=0,0,($R97*$S97)/$I97))</f>
        <v/>
      </c>
      <c r="AG97" s="31">
        <f>IF($A97="","",IF($AB97=0,0,(($R97*$S97)-$AA97)/$AB97))</f>
        <v/>
      </c>
      <c r="AH97" s="15">
        <f>IF($A97="","",IF($AE97&gt;=0.08,"Excelente",IF($AE97&gt;=0.05,"Aceptable","Revisar")))</f>
        <v/>
      </c>
    </row>
    <row r="98">
      <c r="A98" s="2" t="n"/>
      <c r="B98" s="3" t="n"/>
      <c r="C98" s="2" t="n"/>
      <c r="D98" s="3" t="n"/>
      <c r="E98" s="3" t="n"/>
      <c r="F98" s="3" t="n"/>
      <c r="G98" s="3" t="n"/>
      <c r="H98" s="35" t="n"/>
      <c r="I98" s="5" t="n"/>
      <c r="J98" s="5" t="n"/>
      <c r="K98" s="5" t="n"/>
      <c r="L98" s="5" t="n"/>
      <c r="M98" s="5" t="n"/>
      <c r="N98" s="5" t="n"/>
      <c r="O98" s="6" t="n"/>
      <c r="P98" s="7" t="n"/>
      <c r="Q98" s="5" t="n"/>
      <c r="R98" s="5" t="n"/>
      <c r="S98" s="7" t="n"/>
      <c r="T98" s="5" t="n"/>
      <c r="U98" s="5" t="n"/>
      <c r="V98" s="5" t="n"/>
      <c r="W98" s="5" t="n"/>
      <c r="X98" s="6" t="n"/>
      <c r="Y98" s="5" t="n"/>
      <c r="Z98" s="5" t="n"/>
      <c r="AA98" s="8">
        <f>IF($A98="","",($T98*12)+$U98+$V98+$W98+($R98*$S98*$X98)+$Y98+$Z98)</f>
        <v/>
      </c>
      <c r="AB98" s="8">
        <f>IF($A98="","",$Q98*12)</f>
        <v/>
      </c>
      <c r="AC98" s="8">
        <f>IF($A98="","",($R98*$S98)-$AA98-$AB98)</f>
        <v/>
      </c>
      <c r="AD98" s="8">
        <f>IF($A98="","",$M98+$J98+$K98+$L98)</f>
        <v/>
      </c>
      <c r="AE98" s="9">
        <f>IF($A98="","",IF($AD98=0,0,$AC98/$AD98))</f>
        <v/>
      </c>
      <c r="AF98" s="9">
        <f>IF($A98="","",IF($I98=0,0,($R98*$S98)/$I98))</f>
        <v/>
      </c>
      <c r="AG98" s="30">
        <f>IF($A98="","",IF($AB98=0,0,(($R98*$S98)-$AA98)/$AB98))</f>
        <v/>
      </c>
      <c r="AH98" s="11">
        <f>IF($A98="","",IF($AE98&gt;=0.08,"Excelente",IF($AE98&gt;=0.05,"Aceptable","Revisar")))</f>
        <v/>
      </c>
    </row>
    <row r="99">
      <c r="A99" s="2" t="n"/>
      <c r="B99" s="3" t="n"/>
      <c r="C99" s="2" t="n"/>
      <c r="D99" s="3" t="n"/>
      <c r="E99" s="3" t="n"/>
      <c r="F99" s="3" t="n"/>
      <c r="G99" s="3" t="n"/>
      <c r="H99" s="35" t="n"/>
      <c r="I99" s="5" t="n"/>
      <c r="J99" s="5" t="n"/>
      <c r="K99" s="5" t="n"/>
      <c r="L99" s="5" t="n"/>
      <c r="M99" s="5" t="n"/>
      <c r="N99" s="5" t="n"/>
      <c r="O99" s="6" t="n"/>
      <c r="P99" s="7" t="n"/>
      <c r="Q99" s="5" t="n"/>
      <c r="R99" s="5" t="n"/>
      <c r="S99" s="7" t="n"/>
      <c r="T99" s="5" t="n"/>
      <c r="U99" s="5" t="n"/>
      <c r="V99" s="5" t="n"/>
      <c r="W99" s="5" t="n"/>
      <c r="X99" s="6" t="n"/>
      <c r="Y99" s="5" t="n"/>
      <c r="Z99" s="5" t="n"/>
      <c r="AA99" s="12">
        <f>IF($A99="","",($T99*12)+$U99+$V99+$W99+($R99*$S99*$X99)+$Y99+$Z99)</f>
        <v/>
      </c>
      <c r="AB99" s="12">
        <f>IF($A99="","",$Q99*12)</f>
        <v/>
      </c>
      <c r="AC99" s="12">
        <f>IF($A99="","",($R99*$S99)-$AA99-$AB99)</f>
        <v/>
      </c>
      <c r="AD99" s="12">
        <f>IF($A99="","",$M99+$J99+$K99+$L99)</f>
        <v/>
      </c>
      <c r="AE99" s="13">
        <f>IF($A99="","",IF($AD99=0,0,$AC99/$AD99))</f>
        <v/>
      </c>
      <c r="AF99" s="13">
        <f>IF($A99="","",IF($I99=0,0,($R99*$S99)/$I99))</f>
        <v/>
      </c>
      <c r="AG99" s="31">
        <f>IF($A99="","",IF($AB99=0,0,(($R99*$S99)-$AA99)/$AB99))</f>
        <v/>
      </c>
      <c r="AH99" s="15">
        <f>IF($A99="","",IF($AE99&gt;=0.08,"Excelente",IF($AE99&gt;=0.05,"Aceptable","Revisar")))</f>
        <v/>
      </c>
    </row>
    <row r="100">
      <c r="A100" s="2" t="n"/>
      <c r="B100" s="3" t="n"/>
      <c r="C100" s="2" t="n"/>
      <c r="D100" s="3" t="n"/>
      <c r="E100" s="3" t="n"/>
      <c r="F100" s="3" t="n"/>
      <c r="G100" s="3" t="n"/>
      <c r="H100" s="35" t="n"/>
      <c r="I100" s="5" t="n"/>
      <c r="J100" s="5" t="n"/>
      <c r="K100" s="5" t="n"/>
      <c r="L100" s="5" t="n"/>
      <c r="M100" s="5" t="n"/>
      <c r="N100" s="5" t="n"/>
      <c r="O100" s="6" t="n"/>
      <c r="P100" s="7" t="n"/>
      <c r="Q100" s="5" t="n"/>
      <c r="R100" s="5" t="n"/>
      <c r="S100" s="7" t="n"/>
      <c r="T100" s="5" t="n"/>
      <c r="U100" s="5" t="n"/>
      <c r="V100" s="5" t="n"/>
      <c r="W100" s="5" t="n"/>
      <c r="X100" s="6" t="n"/>
      <c r="Y100" s="5" t="n"/>
      <c r="Z100" s="5" t="n"/>
      <c r="AA100" s="8">
        <f>IF($A100="","",($T100*12)+$U100+$V100+$W100+($R100*$S100*$X100)+$Y100+$Z100)</f>
        <v/>
      </c>
      <c r="AB100" s="8">
        <f>IF($A100="","",$Q100*12)</f>
        <v/>
      </c>
      <c r="AC100" s="8">
        <f>IF($A100="","",($R100*$S100)-$AA100-$AB100)</f>
        <v/>
      </c>
      <c r="AD100" s="8">
        <f>IF($A100="","",$M100+$J100+$K100+$L100)</f>
        <v/>
      </c>
      <c r="AE100" s="9">
        <f>IF($A100="","",IF($AD100=0,0,$AC100/$AD100))</f>
        <v/>
      </c>
      <c r="AF100" s="9">
        <f>IF($A100="","",IF($I100=0,0,($R100*$S100)/$I100))</f>
        <v/>
      </c>
      <c r="AG100" s="30">
        <f>IF($A100="","",IF($AB100=0,0,(($R100*$S100)-$AA100)/$AB100))</f>
        <v/>
      </c>
      <c r="AH100" s="11">
        <f>IF($A100="","",IF($AE100&gt;=0.08,"Excelente",IF($AE100&gt;=0.05,"Aceptable","Revisar")))</f>
        <v/>
      </c>
    </row>
    <row r="101">
      <c r="A101" s="2" t="n"/>
      <c r="B101" s="3" t="n"/>
      <c r="C101" s="2" t="n"/>
      <c r="D101" s="3" t="n"/>
      <c r="E101" s="3" t="n"/>
      <c r="F101" s="3" t="n"/>
      <c r="G101" s="3" t="n"/>
      <c r="H101" s="35" t="n"/>
      <c r="I101" s="5" t="n"/>
      <c r="J101" s="5" t="n"/>
      <c r="K101" s="5" t="n"/>
      <c r="L101" s="5" t="n"/>
      <c r="M101" s="5" t="n"/>
      <c r="N101" s="5" t="n"/>
      <c r="O101" s="6" t="n"/>
      <c r="P101" s="7" t="n"/>
      <c r="Q101" s="5" t="n"/>
      <c r="R101" s="5" t="n"/>
      <c r="S101" s="7" t="n"/>
      <c r="T101" s="5" t="n"/>
      <c r="U101" s="5" t="n"/>
      <c r="V101" s="5" t="n"/>
      <c r="W101" s="5" t="n"/>
      <c r="X101" s="6" t="n"/>
      <c r="Y101" s="5" t="n"/>
      <c r="Z101" s="5" t="n"/>
      <c r="AA101" s="12">
        <f>IF($A101="","",($T101*12)+$U101+$V101+$W101+($R101*$S101*$X101)+$Y101+$Z101)</f>
        <v/>
      </c>
      <c r="AB101" s="12">
        <f>IF($A101="","",$Q101*12)</f>
        <v/>
      </c>
      <c r="AC101" s="12">
        <f>IF($A101="","",($R101*$S101)-$AA101-$AB101)</f>
        <v/>
      </c>
      <c r="AD101" s="12">
        <f>IF($A101="","",$M101+$J101+$K101+$L101)</f>
        <v/>
      </c>
      <c r="AE101" s="13">
        <f>IF($A101="","",IF($AD101=0,0,$AC101/$AD101))</f>
        <v/>
      </c>
      <c r="AF101" s="13">
        <f>IF($A101="","",IF($I101=0,0,($R101*$S101)/$I101))</f>
        <v/>
      </c>
      <c r="AG101" s="31">
        <f>IF($A101="","",IF($AB101=0,0,(($R101*$S101)-$AA101)/$AB101))</f>
        <v/>
      </c>
      <c r="AH101" s="15">
        <f>IF($A101="","",IF($AE101&gt;=0.08,"Excelente",IF($AE101&gt;=0.05,"Aceptable","Revisar")))</f>
        <v/>
      </c>
    </row>
  </sheetData>
  <autoFilter ref="A1:AH101"/>
  <conditionalFormatting sqref="AC2:AC101">
    <cfRule type="expression" priority="1" dxfId="0">
      <formula>$AC2&gt;0</formula>
    </cfRule>
    <cfRule type="expression" priority="2" dxfId="1">
      <formula>$AC2&lt;0</formula>
    </cfRule>
  </conditionalFormatting>
  <conditionalFormatting sqref="AE2:AE101">
    <cfRule type="expression" priority="3" dxfId="0">
      <formula>$AE2&gt;=0.08</formula>
    </cfRule>
  </conditionalFormatting>
  <conditionalFormatting sqref="AH2:AH101">
    <cfRule type="expression" priority="4" dxfId="1">
      <formula>$AH2="Revisar"</formula>
    </cfRule>
    <cfRule type="expression" priority="5" dxfId="0">
      <formula>$AH2="Excelente"</formula>
    </cfRule>
  </conditionalFormatting>
  <dataValidations count="6">
    <dataValidation sqref="F2:F101" showErrorMessage="1" showInputMessage="1" allowBlank="1" type="list">
      <formula1>"Piso residencial,Ático residencial,Estudio residencial"</formula1>
    </dataValidation>
    <dataValidation sqref="H2:H101" showErrorMessage="1" showInputMessage="1" allowBlank="1" type="date" operator="between">
      <formula1>DATE(1900,1,1)</formula1>
      <formula2>DATE(2100,12,31)</formula2>
    </dataValidation>
    <dataValidation sqref="I2:N101 Q2:R101 T2:W101 Y2:Z101" showErrorMessage="1" showInputMessage="1" allowBlank="1" type="decimal" operator="greaterThanOrEqual">
      <formula1>0</formula1>
    </dataValidation>
    <dataValidation sqref="O2:O101 X2:X101" showErrorMessage="1" showInputMessage="1" allowBlank="1" type="decimal" operator="between">
      <formula1>0</formula1>
      <formula2>1</formula2>
    </dataValidation>
    <dataValidation sqref="P2:P101" showErrorMessage="1" showInputMessage="1" allowBlank="1" type="whole" operator="between">
      <formula1>1</formula1>
      <formula2>50</formula2>
    </dataValidation>
    <dataValidation sqref="S2:S101" showErrorMessage="1" showInputMessage="1" allowBlank="1" type="whole" operator="between">
      <formula1>0</formula1>
      <formula2>12</formula2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tabColor rgb="0014B8A6"/>
    <outlinePr summaryBelow="1" summaryRight="1"/>
    <pageSetUpPr/>
  </sheetPr>
  <dimension ref="A1:K43"/>
  <sheetViews>
    <sheetView showGridLines="0" workbookViewId="0">
      <selection activeCell="A1" sqref="A1"/>
    </sheetView>
  </sheetViews>
  <sheetFormatPr baseColWidth="8" defaultRowHeight="15"/>
  <cols>
    <col width="31" customWidth="1" min="1" max="1"/>
    <col width="26" customWidth="1" min="2" max="2"/>
    <col width="4" customWidth="1" min="3" max="3"/>
    <col width="31" customWidth="1" min="4" max="4"/>
    <col width="20" customWidth="1" min="5" max="5"/>
    <col width="4" customWidth="1" min="6" max="6"/>
    <col width="4" customWidth="1" min="7" max="7"/>
    <col width="4" customWidth="1" min="8" max="8"/>
    <col width="4" customWidth="1" min="9" max="9"/>
    <col width="20" customWidth="1" min="10" max="10"/>
    <col width="18" customWidth="1" min="11" max="11"/>
    <col width="4" customWidth="1" min="12" max="12"/>
    <col width="4" customWidth="1" min="13" max="13"/>
    <col width="4" customWidth="1" min="14" max="14"/>
    <col width="4" customWidth="1" min="15" max="15"/>
    <col width="4" customWidth="1" min="16" max="16"/>
    <col width="4" customWidth="1" min="17" max="17"/>
    <col width="4" customWidth="1" min="18" max="18"/>
    <col width="4" customWidth="1" min="19" max="19"/>
    <col width="4" customWidth="1" min="20" max="20"/>
    <col width="4" customWidth="1" min="21" max="21"/>
    <col width="4" customWidth="1" min="22" max="22"/>
    <col width="4" customWidth="1" min="23" max="23"/>
    <col width="4" customWidth="1" min="24" max="24"/>
    <col width="4" customWidth="1" min="25" max="25"/>
    <col width="4" customWidth="1" min="26" max="26"/>
  </cols>
  <sheetData>
    <row r="1">
      <c r="A1" s="16" t="inlineStr">
        <is>
          <t>Dashboard ejecutivo de cash-on-cash</t>
        </is>
      </c>
      <c r="B1" s="32" t="n"/>
      <c r="C1" s="32" t="n"/>
      <c r="D1" s="32" t="n"/>
      <c r="E1" s="32" t="n"/>
      <c r="F1" s="32" t="n"/>
      <c r="G1" s="32" t="n"/>
      <c r="H1" s="33" t="n"/>
    </row>
    <row r="2">
      <c r="J2" s="18" t="inlineStr">
        <is>
          <t>Composición media de gastos operativos</t>
        </is>
      </c>
      <c r="K2" s="19" t="n"/>
    </row>
    <row r="3">
      <c r="A3" s="20" t="inlineStr">
        <is>
          <t>Selector de ID de propiedad</t>
        </is>
      </c>
      <c r="B3" s="21" t="inlineStr">
        <is>
          <t>PROP-001</t>
        </is>
      </c>
      <c r="J3" s="22" t="inlineStr">
        <is>
          <t>Comunidad</t>
        </is>
      </c>
      <c r="K3" s="23">
        <f>IFERROR(AVERAGE('Propiedades'!$T$2:$T$101)*12,0)</f>
        <v/>
      </c>
    </row>
    <row r="4">
      <c r="J4" s="22" t="inlineStr">
        <is>
          <t>IBI</t>
        </is>
      </c>
      <c r="K4" s="23">
        <f>IFERROR(AVERAGE('Propiedades'!$U$2:$U$101),0)</f>
        <v/>
      </c>
    </row>
    <row r="5">
      <c r="A5" s="20" t="inlineStr">
        <is>
          <t>Propiedad seleccionada</t>
        </is>
      </c>
      <c r="B5" s="24">
        <f>IFERROR(VLOOKUP($B$3,'Propiedades'!$A$2:$AH$101,1,FALSE),"")</f>
        <v/>
      </c>
      <c r="D5" s="18" t="inlineStr">
        <is>
          <t>Indicadores de cartera</t>
        </is>
      </c>
      <c r="E5" s="19" t="n"/>
      <c r="J5" s="22" t="inlineStr">
        <is>
          <t>Seguro</t>
        </is>
      </c>
      <c r="K5" s="23">
        <f>IFERROR(AVERAGE('Propiedades'!$V$2:$V$101),0)</f>
        <v/>
      </c>
    </row>
    <row r="6">
      <c r="A6" s="20" t="inlineStr">
        <is>
          <t>Propietario / sociedad</t>
        </is>
      </c>
      <c r="B6" s="24">
        <f>IFERROR(VLOOKUP($B$3,'Propiedades'!$A$2:$AH$101,2,FALSE),"")</f>
        <v/>
      </c>
      <c r="D6" s="22" t="inlineStr">
        <is>
          <t>Número de propiedades</t>
        </is>
      </c>
      <c r="E6" s="15">
        <f>COUNTIF('Propiedades'!$A:$A,"&lt;&gt;")-1</f>
        <v/>
      </c>
      <c r="J6" s="22" t="inlineStr">
        <is>
          <t>Mantenimiento</t>
        </is>
      </c>
      <c r="K6" s="23">
        <f>IFERROR(AVERAGE('Propiedades'!$W$2:$W$101),0)</f>
        <v/>
      </c>
    </row>
    <row r="7">
      <c r="A7" s="20" t="inlineStr">
        <is>
          <t>Dirección</t>
        </is>
      </c>
      <c r="B7" s="24">
        <f>IFERROR(VLOOKUP($B$3,'Propiedades'!$A$2:$AH$101,4,FALSE),"")</f>
        <v/>
      </c>
      <c r="D7" s="22" t="inlineStr">
        <is>
          <t>Cash-on-cash medio</t>
        </is>
      </c>
      <c r="E7" s="13">
        <f>IFERROR(AVERAGE('Propiedades'!$AE$2:$AE$101),0)</f>
        <v/>
      </c>
      <c r="J7" s="22" t="inlineStr">
        <is>
          <t>Gestión</t>
        </is>
      </c>
      <c r="K7" s="23">
        <f>IFERROR(AVERAGE('Propiedades'!$R$2:$R$101*'Propiedades'!$S$2:$S$101*'Propiedades'!$X$2:$X$101),0)</f>
        <v/>
      </c>
    </row>
    <row r="8">
      <c r="A8" s="20" t="inlineStr">
        <is>
          <t>Ciudad</t>
        </is>
      </c>
      <c r="B8" s="24">
        <f>IFERROR(VLOOKUP($B$3,'Propiedades'!$A$2:$AH$101,5,FALSE),"")</f>
        <v/>
      </c>
      <c r="D8" s="22" t="inlineStr">
        <is>
          <t>Flujo de caja total</t>
        </is>
      </c>
      <c r="E8" s="23">
        <f>SUM('Propiedades'!$AC$2:$AC$101)</f>
        <v/>
      </c>
      <c r="J8" s="22" t="inlineStr">
        <is>
          <t>Otros gastos</t>
        </is>
      </c>
      <c r="K8" s="23">
        <f>IFERROR(AVERAGE('Propiedades'!$Y$2:$Y$101),0)</f>
        <v/>
      </c>
    </row>
    <row r="9">
      <c r="A9" s="20" t="inlineStr">
        <is>
          <t>Precio de compra</t>
        </is>
      </c>
      <c r="B9" s="12">
        <f>IFERROR(VLOOKUP($B$3,'Propiedades'!$A$2:$AH$101,9,FALSE),0)</f>
        <v/>
      </c>
      <c r="D9" s="22" t="inlineStr">
        <is>
          <t>Propiedades con flujo positivo</t>
        </is>
      </c>
      <c r="E9" s="15">
        <f>COUNTIF('Propiedades'!$AC$2:$AC$101,"&gt;0")</f>
        <v/>
      </c>
    </row>
    <row r="10">
      <c r="A10" s="20" t="inlineStr">
        <is>
          <t>Efectivo total invertido</t>
        </is>
      </c>
      <c r="B10" s="12">
        <f>IFERROR(VLOOKUP($B$3,'Propiedades'!$A$2:$AH$101,30,FALSE),0)</f>
        <v/>
      </c>
      <c r="D10" s="22" t="inlineStr">
        <is>
          <t>Propiedades que requieren revisión</t>
        </is>
      </c>
      <c r="E10" s="15">
        <f>COUNTIF('Propiedades'!$AH$2:$AH$101,"Revisar")</f>
        <v/>
      </c>
    </row>
    <row r="11">
      <c r="A11" s="20" t="inlineStr">
        <is>
          <t>Ingresos anuales por alquiler</t>
        </is>
      </c>
      <c r="B11" s="12">
        <f>IFERROR(VLOOKUP($B$3,'Propiedades'!$A$2:$AH$101,18,FALSE)*VLOOKUP($B$3,'Propiedades'!$A$2:$AH$101,19,FALSE),0)</f>
        <v/>
      </c>
      <c r="D11" s="22" t="inlineStr">
        <is>
          <t>Valor de compra total</t>
        </is>
      </c>
      <c r="E11" s="23">
        <f>SUM('Propiedades'!$I$2:$I$101)</f>
        <v/>
      </c>
    </row>
    <row r="12">
      <c r="A12" s="20" t="inlineStr">
        <is>
          <t>Gastos operativos anuales</t>
        </is>
      </c>
      <c r="B12" s="12">
        <f>IFERROR(VLOOKUP($B$3,'Propiedades'!$A$2:$AH$101,27,FALSE),0)</f>
        <v/>
      </c>
    </row>
    <row r="13">
      <c r="A13" s="20" t="inlineStr">
        <is>
          <t>Servicio anual de deuda</t>
        </is>
      </c>
      <c r="B13" s="12">
        <f>IFERROR(VLOOKUP($B$3,'Propiedades'!$A$2:$AH$101,28,FALSE),0)</f>
        <v/>
      </c>
    </row>
    <row r="14">
      <c r="A14" s="20" t="inlineStr">
        <is>
          <t>Flujo de caja anual</t>
        </is>
      </c>
      <c r="B14" s="12">
        <f>IFERROR(VLOOKUP($B$3,'Propiedades'!$A$2:$AH$101,29,FALSE),0)</f>
        <v/>
      </c>
    </row>
    <row r="15">
      <c r="A15" s="20" t="inlineStr">
        <is>
          <t>Cash-on-cash</t>
        </is>
      </c>
      <c r="B15" s="25">
        <f>IFERROR(VLOOKUP($B$3,'Propiedades'!$A$2:$AH$101,31,FALSE),0)</f>
        <v/>
      </c>
    </row>
    <row r="16">
      <c r="A16" s="20" t="inlineStr">
        <is>
          <t>Rentabilidad bruta</t>
        </is>
      </c>
      <c r="B16" s="25">
        <f>IFERROR(VLOOKUP($B$3,'Propiedades'!$A$2:$AH$101,32,FALSE),0)</f>
        <v/>
      </c>
    </row>
    <row r="17">
      <c r="A17" s="20" t="inlineStr">
        <is>
          <t>DSCR</t>
        </is>
      </c>
      <c r="B17" s="34">
        <f>IFERROR(VLOOKUP($B$3,'Propiedades'!$A$2:$AH$101,33,FALSE),0)</f>
        <v/>
      </c>
    </row>
    <row r="18">
      <c r="A18" s="20" t="inlineStr">
        <is>
          <t>Tasa de vacancia implícita</t>
        </is>
      </c>
      <c r="B18" s="25">
        <f>IFERROR(VLOOKUP($B$3,'Propiedades'!$A$2:$AH$101,26,FALSE)/(VLOOKUP($B$3,'Propiedades'!$A$2:$AH$101,18,FALSE)*VLOOKUP($B$3,'Propiedades'!$A$2:$AH$101,19,FALSE)),0)</f>
        <v/>
      </c>
    </row>
    <row r="19">
      <c r="A19" s="20" t="inlineStr">
        <is>
          <t>Diferencia frente a media de cartera</t>
        </is>
      </c>
      <c r="B19" s="25">
        <f>IFERROR(B15-$E$7,0)</f>
        <v/>
      </c>
    </row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>
      <c r="A38" s="20" t="inlineStr">
        <is>
          <t>Notas fiscales orientativas</t>
        </is>
      </c>
    </row>
    <row r="39" ht="28" customHeight="1">
      <c r="A39" s="27" t="inlineStr">
        <is>
          <t>El cash-on-cash se presenta antes de impuestos y no sustituye el asesoramiento fiscal individual.</t>
        </is>
      </c>
    </row>
    <row r="40" ht="28" customHeight="1">
      <c r="A40" s="28" t="inlineStr">
        <is>
          <t>Los alquileres tributan en IRPF o Impuesto sobre Sociedades según el perfil del propietario.</t>
        </is>
      </c>
    </row>
    <row r="41" ht="28" customHeight="1">
      <c r="A41" s="27" t="inlineStr">
        <is>
          <t>Para alquiler de vivienda habitual puede existir una reducción del 60% cuando proceda conforme a la normativa vigente.</t>
        </is>
      </c>
    </row>
    <row r="42" ht="28" customHeight="1">
      <c r="A42" s="28" t="inlineStr">
        <is>
          <t>Entre los gastos habitualmente deducibles pueden figurar intereses, IBI, comunidad, seguro, mantenimiento y gestión.</t>
        </is>
      </c>
    </row>
    <row r="43" ht="28" customHeight="1">
      <c r="A43" s="27" t="inlineStr">
        <is>
          <t>La amortización fiscal del inmueble puede aplicar con límites y bases que deben revisarse para cada caso.</t>
        </is>
      </c>
    </row>
  </sheetData>
  <mergeCells count="1">
    <mergeCell ref="A1:H1"/>
  </mergeCells>
  <conditionalFormatting sqref="B14">
    <cfRule type="expression" priority="1" dxfId="0">
      <formula>$B$14&gt;0</formula>
    </cfRule>
    <cfRule type="expression" priority="2" dxfId="1">
      <formula>$B$14&lt;0</formula>
    </cfRule>
  </conditionalFormatting>
  <conditionalFormatting sqref="B15">
    <cfRule type="expression" priority="3" dxfId="0">
      <formula>$B$15&gt;=0.08</formula>
    </cfRule>
  </conditionalFormatting>
  <conditionalFormatting sqref="B19">
    <cfRule type="expression" priority="4" dxfId="1">
      <formula>$B$19&lt;0</formula>
    </cfRule>
  </conditionalFormatting>
  <dataValidations count="1">
    <dataValidation sqref="B3" showErrorMessage="1" showInputMessage="1" allowBlank="0" type="list">
      <formula1>'Propiedades'!$A$2:$A$101</formula1>
    </dataValidation>
  </dataValidation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tabColor rgb="000F766E"/>
    <outlinePr summaryBelow="1" summaryRight="1"/>
    <pageSetUpPr/>
  </sheetPr>
  <dimension ref="A1:H14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8" customWidth="1" min="1" max="1"/>
    <col width="105" customWidth="1" min="2" max="2"/>
    <col width="4" customWidth="1" min="3" max="3"/>
    <col width="4" customWidth="1" min="4" max="4"/>
    <col width="4" customWidth="1" min="5" max="5"/>
    <col width="4" customWidth="1" min="6" max="6"/>
    <col width="4" customWidth="1" min="7" max="7"/>
    <col width="4" customWidth="1" min="8" max="8"/>
  </cols>
  <sheetData>
    <row r="1">
      <c r="A1" s="16" t="inlineStr">
        <is>
          <t>Guía de uso del análisis de cash-on-cash</t>
        </is>
      </c>
      <c r="B1" s="32" t="n"/>
      <c r="C1" s="32" t="n"/>
      <c r="D1" s="32" t="n"/>
      <c r="E1" s="32" t="n"/>
      <c r="F1" s="32" t="n"/>
      <c r="G1" s="32" t="n"/>
      <c r="H1" s="33" t="n"/>
    </row>
    <row r="2"/>
    <row r="3">
      <c r="A3" s="1" t="inlineStr">
        <is>
          <t>Elemento</t>
        </is>
      </c>
      <c r="B3" s="1" t="inlineStr">
        <is>
          <t>Descripción</t>
        </is>
      </c>
    </row>
    <row r="4" ht="42" customHeight="1">
      <c r="A4" s="27" t="inlineStr">
        <is>
          <t>Definición de cash-on-cash</t>
        </is>
      </c>
      <c r="B4" s="27" t="inlineStr">
        <is>
          <t>El cash-on-cash es el flujo de caja anual antes de impuestos dividido por el efectivo total aportado a la inversión.</t>
        </is>
      </c>
    </row>
    <row r="5" ht="42" customHeight="1">
      <c r="A5" s="28" t="inlineStr">
        <is>
          <t>Rentabilidad bruta</t>
        </is>
      </c>
      <c r="B5" s="28" t="inlineStr">
        <is>
          <t>Mide los ingresos anuales por alquiler respecto al precio de compra, sin descontar gastos operativos, deuda ni efectivo inicial.</t>
        </is>
      </c>
    </row>
    <row r="6" ht="42" customHeight="1">
      <c r="A6" s="27" t="inlineStr">
        <is>
          <t>Cash-on-cash</t>
        </is>
      </c>
      <c r="B6" s="27" t="inlineStr">
        <is>
          <t>Mide la rentabilidad anual del efectivo realmente invertido: entrada, gastos de compra, reforma y mobiliario.</t>
        </is>
      </c>
    </row>
    <row r="7" ht="42" customHeight="1">
      <c r="A7" s="28" t="inlineStr">
        <is>
          <t>Rentabilidad total</t>
        </is>
      </c>
      <c r="B7" s="28" t="inlineStr">
        <is>
          <t>La rentabilidad total puede incorporar revalorización del inmueble, amortización de deuda, impuestos y costes de venta; no se calcula en este modelo.</t>
        </is>
      </c>
    </row>
    <row r="8" ht="42" customHeight="1">
      <c r="A8" s="27" t="inlineStr">
        <is>
          <t>Vacancia</t>
        </is>
      </c>
      <c r="B8" s="27" t="inlineStr">
        <is>
          <t>La vacancia anual se informa como importe estimado de renta no percibida. La tasa implícita se calcula frente a los ingresos anuales previstos.</t>
        </is>
      </c>
    </row>
    <row r="9" ht="42" customHeight="1">
      <c r="A9" s="28" t="inlineStr">
        <is>
          <t>Gastos operativos</t>
        </is>
      </c>
      <c r="B9" s="28" t="inlineStr">
        <is>
          <t>Incluyen comunidad anualizada, IBI, seguro, mantenimiento, gestión inmobiliaria, otros gastos y vacancia.</t>
        </is>
      </c>
    </row>
    <row r="10" ht="42" customHeight="1">
      <c r="A10" s="27" t="inlineStr">
        <is>
          <t>Servicio de deuda</t>
        </is>
      </c>
      <c r="B10" s="27" t="inlineStr">
        <is>
          <t>El servicio anual de deuda equivale a doce cuotas hipotecarias mensuales. El DSCR compara el ingreso operativo con dicha carga.</t>
        </is>
      </c>
    </row>
    <row r="11" ht="42" customHeight="1">
      <c r="A11" s="28" t="inlineStr">
        <is>
          <t>Fiscalidad</t>
        </is>
      </c>
      <c r="B11" s="28" t="inlineStr">
        <is>
          <t>La fiscalidad depende del perfil del propietario, uso del inmueble y normativa vigente. Revise IRPF, sociedades, gastos deducibles y amortización fiscal.</t>
        </is>
      </c>
    </row>
    <row r="12" ht="42" customHeight="1">
      <c r="A12" s="27" t="inlineStr">
        <is>
          <t>Fechas e importes</t>
        </is>
      </c>
      <c r="B12" s="27" t="inlineStr">
        <is>
          <t>Las fechas se muestran en formato DD/MM/AAAA y los importes en formato 1.234,56 €.</t>
        </is>
      </c>
    </row>
    <row r="13" ht="42" customHeight="1">
      <c r="A13" s="28" t="inlineStr">
        <is>
          <t>Celdas amarillas</t>
        </is>
      </c>
      <c r="B13" s="28" t="inlineStr">
        <is>
          <t>Las celdas con fondo amarillo pálido son datos editables. Las columnas finales se calculan automáticamente hasta la fila 101.</t>
        </is>
      </c>
    </row>
    <row r="14" ht="42" customHeight="1">
      <c r="A14" s="27" t="inlineStr">
        <is>
          <t>Uso del resumen</t>
        </is>
      </c>
      <c r="B14" s="27" t="inlineStr">
        <is>
          <t>Seleccione un ID de propiedad en la celda B3 de la hoja Resumen para consultar los indicadores de la inversión elegida.</t>
        </is>
      </c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2026-10-13T09:03:23Z</dcterms:created>
  <dcterms:modified xmlns:dcterms="http://purl.org/dc/terms/" xmlns:xsi="http://www.w3.org/2001/XMLSchema-instance" xsi:type="dcterms:W3CDTF">2026-10-13T09:03:23Z</dcterms:modified>
</cp:coreProperties>
</file>