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worksheets/sheet3.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os_Alquiler" sheetId="1" state="visible" r:id="rId1"/>
    <sheet xmlns:r="http://schemas.openxmlformats.org/officeDocument/2006/relationships" name="Resumen_Fiscal" sheetId="2" state="visible" r:id="rId2"/>
    <sheet xmlns:r="http://schemas.openxmlformats.org/officeDocument/2006/relationships" name="Guia_Fiscal" sheetId="3" state="visible" r:id="rId3"/>
  </sheets>
  <definedNames/>
  <calcPr calcId="124519" fullCalcOnLoad="1"/>
</workbook>
</file>

<file path=xl/styles.xml><?xml version="1.0" encoding="utf-8"?>
<styleSheet xmlns="http://schemas.openxmlformats.org/spreadsheetml/2006/main">
  <numFmts count="3">
    <numFmt numFmtId="164" formatCode="DD/MM/YYYY"/>
    <numFmt numFmtId="165" formatCode="#.##0,00 &quot;€&quot;"/>
    <numFmt numFmtId="166" formatCode="0,00%"/>
  </numFmts>
  <fonts count="7">
    <font>
      <name val="Calibri"/>
      <family val="2"/>
      <color theme="1"/>
      <sz val="11"/>
      <scheme val="minor"/>
    </font>
    <font>
      <b val="1"/>
      <color rgb="00FFFFFF"/>
      <sz val="11"/>
    </font>
    <font>
      <b val="1"/>
      <color rgb="00FFFFFF"/>
      <sz val="14"/>
    </font>
    <font>
      <b val="1"/>
      <color rgb="001E293B"/>
      <sz val="11"/>
    </font>
    <font>
      <b val="1"/>
      <color rgb="00FFFFFF"/>
      <sz val="10"/>
    </font>
    <font>
      <b val="1"/>
      <color rgb="001E293B"/>
      <sz val="10"/>
    </font>
    <font>
      <color rgb="001E293B"/>
      <sz val="10"/>
    </font>
  </fonts>
  <fills count="13">
    <fill>
      <patternFill/>
    </fill>
    <fill>
      <patternFill patternType="gray125"/>
    </fill>
    <fill>
      <patternFill patternType="solid">
        <fgColor rgb="001E293B"/>
      </patternFill>
    </fill>
    <fill>
      <patternFill patternType="solid">
        <fgColor rgb="00F8FAFC"/>
      </patternFill>
    </fill>
    <fill>
      <patternFill patternType="solid">
        <fgColor rgb="00FFFBEB"/>
      </patternFill>
    </fill>
    <fill>
      <patternFill patternType="solid">
        <fgColor rgb="00FFFFFF"/>
      </patternFill>
    </fill>
    <fill>
      <patternFill patternType="solid">
        <fgColor rgb="00E0F2FE"/>
      </patternFill>
    </fill>
    <fill>
      <patternFill patternType="solid">
        <fgColor rgb="00DCFCE7"/>
      </patternFill>
    </fill>
    <fill>
      <patternFill patternType="solid">
        <fgColor rgb="00FEF9C3"/>
      </patternFill>
    </fill>
    <fill>
      <patternFill patternType="solid">
        <fgColor rgb="00FEE2E2"/>
      </patternFill>
    </fill>
    <fill>
      <patternFill patternType="solid">
        <fgColor rgb="000F766E"/>
      </patternFill>
    </fill>
    <fill>
      <patternFill patternType="solid">
        <fgColor rgb="00C8102E"/>
      </patternFill>
    </fill>
    <fill>
      <patternFill patternType="solid">
        <fgColor rgb="00E2E8F0"/>
      </patternFill>
    </fill>
  </fills>
  <borders count="6">
    <border>
      <left/>
      <right/>
      <top/>
      <bottom/>
      <diagonal/>
    </border>
    <border>
      <left style="thin">
        <color rgb="00D1D5DB"/>
      </left>
      <right style="thin">
        <color rgb="00D1D5DB"/>
      </right>
      <top style="thin">
        <color rgb="00D1D5DB"/>
      </top>
      <bottom style="thin">
        <color rgb="00D1D5DB"/>
      </bottom>
    </border>
    <border>
      <left/>
      <right/>
      <top style="thin">
        <color rgb="00D1D5DB"/>
      </top>
      <bottom/>
      <diagonal/>
    </border>
    <border>
      <left/>
      <right style="thin">
        <color rgb="00D1D5DB"/>
      </right>
      <top style="thin">
        <color rgb="00D1D5DB"/>
      </top>
      <bottom/>
      <diagonal/>
    </border>
    <border>
      <left/>
      <right/>
      <top style="thin">
        <color rgb="00D1D5DB"/>
      </top>
      <bottom style="thin">
        <color rgb="00D1D5DB"/>
      </bottom>
      <diagonal/>
    </border>
    <border>
      <left/>
      <right style="thin">
        <color rgb="00D1D5DB"/>
      </right>
      <top style="thin">
        <color rgb="00D1D5DB"/>
      </top>
      <bottom style="thin">
        <color rgb="00D1D5DB"/>
      </bottom>
      <diagonal/>
    </border>
  </borders>
  <cellStyleXfs count="1">
    <xf numFmtId="0" fontId="0" fillId="0" borderId="0"/>
  </cellStyleXfs>
  <cellXfs count="42">
    <xf numFmtId="0" fontId="0" fillId="0" borderId="0" pivotButton="0" quotePrefix="0" xfId="0"/>
    <xf numFmtId="0" fontId="1" fillId="2" borderId="1" applyAlignment="1" pivotButton="0" quotePrefix="0" xfId="0">
      <alignment horizontal="center" vertical="center" wrapText="1"/>
    </xf>
    <xf numFmtId="0" fontId="0" fillId="3" borderId="1" applyAlignment="1" pivotButton="0" quotePrefix="0" xfId="0">
      <alignment horizontal="center" vertical="center" wrapText="1"/>
    </xf>
    <xf numFmtId="164" fontId="0" fillId="4" borderId="1" applyAlignment="1" pivotButton="0" quotePrefix="0" xfId="0">
      <alignment horizontal="center" vertical="center" wrapText="1"/>
    </xf>
    <xf numFmtId="165" fontId="0" fillId="4" borderId="1" applyAlignment="1" pivotButton="0" quotePrefix="0" xfId="0">
      <alignment horizontal="center" vertical="center" wrapText="1"/>
    </xf>
    <xf numFmtId="165" fontId="0" fillId="6" borderId="1" applyAlignment="1" pivotButton="0" quotePrefix="0" xfId="0">
      <alignment horizontal="center" vertical="center" wrapText="1"/>
    </xf>
    <xf numFmtId="166" fontId="0" fillId="6" borderId="1" applyAlignment="1" pivotButton="0" quotePrefix="0" xfId="0">
      <alignment horizontal="center" vertical="center" wrapText="1"/>
    </xf>
    <xf numFmtId="0" fontId="0" fillId="4" borderId="1" applyAlignment="1" pivotButton="0" quotePrefix="0" xfId="0">
      <alignment horizontal="center" vertical="center" wrapText="1"/>
    </xf>
    <xf numFmtId="165" fontId="0" fillId="7" borderId="1" applyAlignment="1" pivotButton="0" quotePrefix="0" xfId="0">
      <alignment horizontal="center" vertical="center" wrapText="1"/>
    </xf>
    <xf numFmtId="165" fontId="0" fillId="8" borderId="1" applyAlignment="1" pivotButton="0" quotePrefix="0" xfId="0">
      <alignment horizontal="center" vertical="center" wrapText="1"/>
    </xf>
    <xf numFmtId="165" fontId="0" fillId="9" borderId="1" applyAlignment="1" pivotButton="0" quotePrefix="0" xfId="0">
      <alignment horizontal="center" vertical="center" wrapText="1"/>
    </xf>
    <xf numFmtId="0" fontId="0" fillId="5" borderId="1" applyAlignment="1" pivotButton="0" quotePrefix="0" xfId="0">
      <alignment horizontal="center" vertical="center" wrapText="1"/>
    </xf>
    <xf numFmtId="0" fontId="2" fillId="2" borderId="1" applyAlignment="1" pivotButton="0" quotePrefix="0" xfId="0">
      <alignment horizontal="center" vertical="center" wrapText="1"/>
    </xf>
    <xf numFmtId="0" fontId="1" fillId="10" borderId="1" applyAlignment="1" pivotButton="0" quotePrefix="0" xfId="0">
      <alignment horizontal="left" vertical="center" wrapText="1"/>
    </xf>
    <xf numFmtId="165" fontId="3" fillId="4" borderId="1" applyAlignment="1" pivotButton="0" quotePrefix="0" xfId="0">
      <alignment horizontal="right" vertical="center"/>
    </xf>
    <xf numFmtId="166" fontId="3" fillId="4" borderId="1" applyAlignment="1" pivotButton="0" quotePrefix="0" xfId="0">
      <alignment horizontal="right" vertical="center"/>
    </xf>
    <xf numFmtId="1" fontId="3" fillId="4" borderId="1" applyAlignment="1" pivotButton="0" quotePrefix="0" xfId="0">
      <alignment horizontal="right" vertical="center"/>
    </xf>
    <xf numFmtId="0" fontId="4" fillId="11" borderId="1" applyAlignment="1" pivotButton="0" quotePrefix="0" xfId="0">
      <alignment horizontal="center" vertical="center" wrapText="1"/>
    </xf>
    <xf numFmtId="0" fontId="0" fillId="0" borderId="4" pivotButton="0" quotePrefix="0" xfId="0"/>
    <xf numFmtId="0" fontId="0" fillId="0" borderId="5" pivotButton="0" quotePrefix="0" xfId="0"/>
    <xf numFmtId="165" fontId="0" fillId="3" borderId="1" applyAlignment="1" pivotButton="0" quotePrefix="0" xfId="0">
      <alignment horizontal="right" vertical="center"/>
    </xf>
    <xf numFmtId="165" fontId="0" fillId="5" borderId="1" applyAlignment="1" pivotButton="0" quotePrefix="0" xfId="0">
      <alignment horizontal="right" vertical="center"/>
    </xf>
    <xf numFmtId="0" fontId="0" fillId="5" borderId="1" applyAlignment="1" pivotButton="0" quotePrefix="0" xfId="0">
      <alignment horizontal="left" vertical="center" wrapText="1"/>
    </xf>
    <xf numFmtId="166" fontId="0" fillId="5" borderId="1" applyAlignment="1" pivotButton="0" quotePrefix="0" xfId="0">
      <alignment horizontal="right" vertical="center"/>
    </xf>
    <xf numFmtId="0" fontId="0" fillId="3" borderId="1" applyAlignment="1" pivotButton="0" quotePrefix="0" xfId="0">
      <alignment horizontal="left" vertical="center" wrapText="1"/>
    </xf>
    <xf numFmtId="166" fontId="0" fillId="3" borderId="1" applyAlignment="1" pivotButton="0" quotePrefix="0" xfId="0">
      <alignment horizontal="right" vertical="center"/>
    </xf>
    <xf numFmtId="0" fontId="1" fillId="11" borderId="1" applyAlignment="1" pivotButton="0" quotePrefix="0" xfId="0">
      <alignment horizontal="left" vertical="center" wrapText="1"/>
    </xf>
    <xf numFmtId="0" fontId="5" fillId="12" borderId="1" applyAlignment="1" pivotButton="0" quotePrefix="0" xfId="0">
      <alignment horizontal="left" vertical="center" wrapText="1"/>
    </xf>
    <xf numFmtId="0" fontId="6" fillId="5" borderId="1" applyAlignment="1" pivotButton="0" quotePrefix="0" xfId="0">
      <alignment horizontal="left" vertical="top" wrapText="1"/>
    </xf>
    <xf numFmtId="164" fontId="0" fillId="4" borderId="1" applyAlignment="1" pivotButton="0" quotePrefix="0" xfId="0">
      <alignment horizontal="center" vertical="center" wrapText="1"/>
    </xf>
    <xf numFmtId="165" fontId="0" fillId="4" borderId="1" applyAlignment="1" pivotButton="0" quotePrefix="0" xfId="0">
      <alignment horizontal="center" vertical="center" wrapText="1"/>
    </xf>
    <xf numFmtId="165" fontId="0" fillId="6" borderId="1" applyAlignment="1" pivotButton="0" quotePrefix="0" xfId="0">
      <alignment horizontal="center" vertical="center" wrapText="1"/>
    </xf>
    <xf numFmtId="166" fontId="0" fillId="6" borderId="1" applyAlignment="1" pivotButton="0" quotePrefix="0" xfId="0">
      <alignment horizontal="center" vertical="center" wrapText="1"/>
    </xf>
    <xf numFmtId="165" fontId="0" fillId="7" borderId="1" applyAlignment="1" pivotButton="0" quotePrefix="0" xfId="0">
      <alignment horizontal="center" vertical="center" wrapText="1"/>
    </xf>
    <xf numFmtId="165" fontId="0" fillId="8" borderId="1" applyAlignment="1" pivotButton="0" quotePrefix="0" xfId="0">
      <alignment horizontal="center" vertical="center" wrapText="1"/>
    </xf>
    <xf numFmtId="165" fontId="0" fillId="9" borderId="1" applyAlignment="1" pivotButton="0" quotePrefix="0" xfId="0">
      <alignment horizontal="center" vertical="center" wrapText="1"/>
    </xf>
    <xf numFmtId="165" fontId="3" fillId="4" borderId="1" applyAlignment="1" pivotButton="0" quotePrefix="0" xfId="0">
      <alignment horizontal="right" vertical="center"/>
    </xf>
    <xf numFmtId="166" fontId="3" fillId="4" borderId="1" applyAlignment="1" pivotButton="0" quotePrefix="0" xfId="0">
      <alignment horizontal="right" vertical="center"/>
    </xf>
    <xf numFmtId="165" fontId="0" fillId="3" borderId="1" applyAlignment="1" pivotButton="0" quotePrefix="0" xfId="0">
      <alignment horizontal="right" vertical="center"/>
    </xf>
    <xf numFmtId="165" fontId="0" fillId="5" borderId="1" applyAlignment="1" pivotButton="0" quotePrefix="0" xfId="0">
      <alignment horizontal="right" vertical="center"/>
    </xf>
    <xf numFmtId="166" fontId="0" fillId="5" borderId="1" applyAlignment="1" pivotButton="0" quotePrefix="0" xfId="0">
      <alignment horizontal="right" vertical="center"/>
    </xf>
    <xf numFmtId="166" fontId="0" fillId="3" borderId="1" applyAlignment="1" pivotButton="0" quotePrefix="0" xfId="0">
      <alignment horizontal="right" vertical="center"/>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Ingreso anual vs Gastos deducibles vs Amortización 3%</a:t>
            </a:r>
          </a:p>
        </rich>
      </tx>
    </title>
    <plotArea>
      <barChart>
        <barDir val="col"/>
        <grouping val="clustered"/>
        <ser>
          <idx val="0"/>
          <order val="0"/>
          <tx>
            <strRef>
              <f>'Resumen_Fiscal'!B30</f>
            </strRef>
          </tx>
          <spPr>
            <a:ln xmlns:a="http://schemas.openxmlformats.org/drawingml/2006/main">
              <a:prstDash val="solid"/>
            </a:ln>
          </spPr>
          <cat>
            <numRef>
              <f>'Resumen_Fiscal'!$A$31:$A$40</f>
            </numRef>
          </cat>
          <val>
            <numRef>
              <f>'Resumen_Fiscal'!$B$31:$B$40</f>
            </numRef>
          </val>
        </ser>
        <ser>
          <idx val="1"/>
          <order val="1"/>
          <tx>
            <strRef>
              <f>'Resumen_Fiscal'!E30</f>
            </strRef>
          </tx>
          <spPr>
            <a:ln xmlns:a="http://schemas.openxmlformats.org/drawingml/2006/main">
              <a:prstDash val="solid"/>
            </a:ln>
          </spPr>
          <cat>
            <numRef>
              <f>'Resumen_Fiscal'!$A$31:$A$40</f>
            </numRef>
          </cat>
          <val>
            <numRef>
              <f>'Resumen_Fiscal'!$E$31:$E$40</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Inmueble</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Importe (€)</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Rendimiento neto por tipo titularidad</a:t>
            </a:r>
          </a:p>
        </rich>
      </tx>
    </title>
    <plotArea>
      <pieChart>
        <varyColors val="1"/>
        <ser>
          <idx val="0"/>
          <order val="0"/>
          <tx>
            <strRef>
              <f>'Resumen_Fiscal'!E25</f>
            </strRef>
          </tx>
          <spPr>
            <a:ln xmlns:a="http://schemas.openxmlformats.org/drawingml/2006/main">
              <a:prstDash val="solid"/>
            </a:ln>
          </spPr>
          <cat>
            <numRef>
              <f>'Resumen_Fiscal'!$A$26:$A$27</f>
            </numRef>
          </cat>
          <val>
            <numRef>
              <f>'Resumen_Fiscal'!$E$26:$E$27</f>
            </numRef>
          </val>
        </ser>
        <firstSliceAng val="0"/>
      </pieChart>
    </plotArea>
    <legend>
      <legendPos val="r"/>
    </legend>
    <plotVisOnly val="1"/>
    <dispBlanksAs val="gap"/>
  </chart>
</chartSpace>
</file>

<file path=xl/charts/chart3.xml><?xml version="1.0" encoding="utf-8"?>
<chartSpace xmlns="http://schemas.openxmlformats.org/drawingml/2006/chart">
  <chart>
    <title>
      <tx>
        <rich>
          <a:bodyPr xmlns:a="http://schemas.openxmlformats.org/drawingml/2006/main"/>
          <a:p xmlns:a="http://schemas.openxmlformats.org/drawingml/2006/main">
            <a:pPr>
              <a:defRPr/>
            </a:pPr>
            <a:r>
              <a:t>Amortización 3% por inmueble</a:t>
            </a:r>
          </a:p>
        </rich>
      </tx>
    </title>
    <plotArea>
      <barChart>
        <barDir val="bar"/>
        <grouping val="clustered"/>
        <ser>
          <idx val="0"/>
          <order val="0"/>
          <tx>
            <strRef>
              <f>'Resumen_Fiscal'!E30</f>
            </strRef>
          </tx>
          <spPr>
            <a:ln xmlns:a="http://schemas.openxmlformats.org/drawingml/2006/main">
              <a:prstDash val="solid"/>
            </a:ln>
          </spPr>
          <cat>
            <numRef>
              <f>'Resumen_Fiscal'!$A$31:$A$40</f>
            </numRef>
          </cat>
          <val>
            <numRef>
              <f>'Resumen_Fiscal'!$E$31:$E$40</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Amortización (€)</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Inmueble</a:t>
                </a:r>
              </a:p>
            </rich>
          </tx>
        </title>
        <majorTickMark val="none"/>
        <minorTickMark val="none"/>
        <crossAx val="10"/>
      </valAx>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 Type="http://schemas.openxmlformats.org/officeDocument/2006/relationships/chart" Target="/xl/charts/chart3.xml" Id="rId3"/></Relationships>
</file>

<file path=xl/drawings/drawing1.xml><?xml version="1.0" encoding="utf-8"?>
<wsDr xmlns="http://schemas.openxmlformats.org/drawingml/2006/spreadsheetDrawing">
  <oneCellAnchor>
    <from>
      <col>7</col>
      <colOff>0</colOff>
      <row>2</row>
      <rowOff>0</rowOff>
    </from>
    <ext cx="7200000" cy="432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7</col>
      <colOff>0</colOff>
      <row>19</row>
      <rowOff>0</rowOff>
    </from>
    <ext cx="5040000" cy="360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oneCellAnchor>
    <from>
      <col>7</col>
      <colOff>0</colOff>
      <row>32</row>
      <rowOff>0</rowOff>
    </from>
    <ext cx="6480000" cy="4320000"/>
    <graphicFrame>
      <nvGraphicFramePr>
        <cNvPr id="3" name="Chart 3"/>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3"/>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AH11"/>
  <sheetViews>
    <sheetView workbookViewId="0">
      <pane ySplit="1" topLeftCell="A2" activePane="bottomLeft" state="frozen"/>
      <selection pane="bottomLeft" activeCell="A1" sqref="A1"/>
    </sheetView>
  </sheetViews>
  <sheetFormatPr baseColWidth="8" defaultRowHeight="15"/>
  <cols>
    <col width="5" customWidth="1" min="1" max="1"/>
    <col width="20" customWidth="1" min="2" max="2"/>
    <col width="13" customWidth="1" min="3" max="3"/>
    <col width="18" customWidth="1" min="4" max="4"/>
    <col width="20" customWidth="1" min="5" max="5"/>
    <col width="28" customWidth="1" min="6" max="6"/>
    <col width="14" customWidth="1" min="7" max="7"/>
    <col width="12" customWidth="1" min="8" max="8"/>
    <col width="22" customWidth="1" min="9" max="9"/>
    <col width="13" customWidth="1" min="10" max="10"/>
    <col width="18" customWidth="1" min="11" max="11"/>
    <col width="16" customWidth="1" min="12" max="12"/>
    <col width="18" customWidth="1" min="13" max="13"/>
    <col width="10" customWidth="1" min="14" max="14"/>
    <col width="13" customWidth="1" min="15" max="15"/>
    <col width="16" customWidth="1" min="16" max="16"/>
    <col width="14" customWidth="1" min="17" max="17"/>
    <col width="16" customWidth="1" min="18" max="18"/>
    <col width="16" customWidth="1" min="19" max="19"/>
    <col width="16" customWidth="1" min="20" max="20"/>
    <col width="13" customWidth="1" min="21" max="21"/>
    <col width="18" customWidth="1" min="22" max="22"/>
    <col width="13" customWidth="1" min="23" max="23"/>
    <col width="15" customWidth="1" min="24" max="24"/>
    <col width="14" customWidth="1" min="25" max="25"/>
    <col width="18" customWidth="1" min="26" max="26"/>
    <col width="17" customWidth="1" min="27" max="27"/>
    <col width="17" customWidth="1" min="28" max="28"/>
    <col width="15" customWidth="1" min="29" max="29"/>
    <col width="20" customWidth="1" min="30" max="30"/>
    <col width="22" customWidth="1" min="31" max="31"/>
    <col width="20" customWidth="1" min="32" max="32"/>
    <col width="18" customWidth="1" min="33" max="33"/>
    <col width="20" customWidth="1" min="34" max="34"/>
  </cols>
  <sheetData>
    <row r="1" ht="40" customHeight="1">
      <c r="A1" s="1" t="inlineStr">
        <is>
          <t>ID</t>
        </is>
      </c>
      <c r="B1" s="1" t="inlineStr">
        <is>
          <t>Propietario</t>
        </is>
      </c>
      <c r="C1" s="1" t="inlineStr">
        <is>
          <t>NIF</t>
        </is>
      </c>
      <c r="D1" s="1" t="inlineStr">
        <is>
          <t>Tipo titularidad</t>
        </is>
      </c>
      <c r="E1" s="1" t="inlineStr">
        <is>
          <t>Inquilino</t>
        </is>
      </c>
      <c r="F1" s="1" t="inlineStr">
        <is>
          <t>Dirección inmueble</t>
        </is>
      </c>
      <c r="G1" s="1" t="inlineStr">
        <is>
          <t>Municipio</t>
        </is>
      </c>
      <c r="H1" s="1" t="inlineStr">
        <is>
          <t>Provincia</t>
        </is>
      </c>
      <c r="I1" s="1" t="inlineStr">
        <is>
          <t>Ref. catastral</t>
        </is>
      </c>
      <c r="J1" s="1" t="inlineStr">
        <is>
          <t>Fecha compra</t>
        </is>
      </c>
      <c r="K1" s="1" t="inlineStr">
        <is>
          <t>Precio compra (€)</t>
        </is>
      </c>
      <c r="L1" s="1" t="inlineStr">
        <is>
          <t>Valor suelo (€)</t>
        </is>
      </c>
      <c r="M1" s="1" t="inlineStr">
        <is>
          <t>Valor construcción (€)</t>
        </is>
      </c>
      <c r="N1" s="1" t="inlineStr">
        <is>
          <t>% Suelo</t>
        </is>
      </c>
      <c r="O1" s="1" t="inlineStr">
        <is>
          <t>% Construcción</t>
        </is>
      </c>
      <c r="P1" s="1" t="inlineStr">
        <is>
          <t>Fecha inicio alquiler</t>
        </is>
      </c>
      <c r="Q1" s="1" t="inlineStr">
        <is>
          <t>Fecha fin alquiler</t>
        </is>
      </c>
      <c r="R1" s="1" t="inlineStr">
        <is>
          <t>Meses alquilado 2026</t>
        </is>
      </c>
      <c r="S1" s="1" t="inlineStr">
        <is>
          <t>Renta mensual (€)</t>
        </is>
      </c>
      <c r="T1" s="1" t="inlineStr">
        <is>
          <t>Ingreso anual (€)</t>
        </is>
      </c>
      <c r="U1" s="1" t="inlineStr">
        <is>
          <t>Fianza (€)</t>
        </is>
      </c>
      <c r="V1" s="1" t="inlineStr">
        <is>
          <t>Depósito autonómico (€)</t>
        </is>
      </c>
      <c r="W1" s="1" t="inlineStr">
        <is>
          <t>IBI anual (€)</t>
        </is>
      </c>
      <c r="X1" s="1" t="inlineStr">
        <is>
          <t>Comunidad anual (€)</t>
        </is>
      </c>
      <c r="Y1" s="1" t="inlineStr">
        <is>
          <t>Seguro hogar (€)</t>
        </is>
      </c>
      <c r="Z1" s="1" t="inlineStr">
        <is>
          <t>Intereses hipoteca (€)</t>
        </is>
      </c>
      <c r="AA1" s="1" t="inlineStr">
        <is>
          <t>Gastos reparación (€)</t>
        </is>
      </c>
      <c r="AB1" s="1" t="inlineStr">
        <is>
          <t>Amortización 3% (€)</t>
        </is>
      </c>
      <c r="AC1" s="1" t="inlineStr">
        <is>
          <t>Otros gastos (€)</t>
        </is>
      </c>
      <c r="AD1" s="1" t="inlineStr">
        <is>
          <t>Total gastos deducibles (€)</t>
        </is>
      </c>
      <c r="AE1" s="1" t="inlineStr">
        <is>
          <t>Rendimiento neto previo (€)</t>
        </is>
      </c>
      <c r="AF1" s="1" t="inlineStr">
        <is>
          <t>Vivienda habitual inquilino</t>
        </is>
      </c>
      <c r="AG1" s="1" t="inlineStr">
        <is>
          <t>Reducción IRPF 60% (€)</t>
        </is>
      </c>
      <c r="AH1" s="1" t="inlineStr">
        <is>
          <t>Base imponible estimada (€)</t>
        </is>
      </c>
    </row>
    <row r="2">
      <c r="A2" s="2" t="n">
        <v>1</v>
      </c>
      <c r="B2" s="2" t="inlineStr">
        <is>
          <t>María García</t>
        </is>
      </c>
      <c r="C2" s="2" t="inlineStr">
        <is>
          <t>12345678Z</t>
        </is>
      </c>
      <c r="D2" s="2" t="inlineStr">
        <is>
          <t>Persona física</t>
        </is>
      </c>
      <c r="E2" s="2" t="inlineStr">
        <is>
          <t>Roberto Díaz</t>
        </is>
      </c>
      <c r="F2" s="2" t="inlineStr">
        <is>
          <t>Calle Mayor 12 3ºB</t>
        </is>
      </c>
      <c r="G2" s="2" t="inlineStr">
        <is>
          <t>Madrid</t>
        </is>
      </c>
      <c r="H2" s="2" t="inlineStr">
        <is>
          <t>Madrid</t>
        </is>
      </c>
      <c r="I2" s="2" t="inlineStr">
        <is>
          <t>9872301VK4897S0001WX</t>
        </is>
      </c>
      <c r="J2" s="29" t="n">
        <v>43174</v>
      </c>
      <c r="K2" s="30" t="n">
        <v>280000</v>
      </c>
      <c r="L2" s="30" t="n">
        <v>84000</v>
      </c>
      <c r="M2" s="31">
        <f>K2-L2</f>
        <v/>
      </c>
      <c r="N2" s="32">
        <f>IFERROR(L2/K2,0)</f>
        <v/>
      </c>
      <c r="O2" s="32">
        <f>IFERROR(M2/K2,0)</f>
        <v/>
      </c>
      <c r="P2" s="29" t="n">
        <v>46023</v>
      </c>
      <c r="Q2" s="29" t="n">
        <v>46387</v>
      </c>
      <c r="R2" s="7" t="n">
        <v>12</v>
      </c>
      <c r="S2" s="30" t="n">
        <v>1200</v>
      </c>
      <c r="T2" s="33">
        <f>S2*R2</f>
        <v/>
      </c>
      <c r="U2" s="30" t="n">
        <v>1200</v>
      </c>
      <c r="V2" s="30" t="n">
        <v>2400</v>
      </c>
      <c r="W2" s="30" t="n">
        <v>850</v>
      </c>
      <c r="X2" s="30" t="n">
        <v>1200</v>
      </c>
      <c r="Y2" s="30" t="n">
        <v>420</v>
      </c>
      <c r="Z2" s="30" t="n">
        <v>0</v>
      </c>
      <c r="AA2" s="30" t="n">
        <v>300</v>
      </c>
      <c r="AB2" s="34">
        <f>M2*0.03*IFERROR(R2/12,0)</f>
        <v/>
      </c>
      <c r="AC2" s="30" t="n">
        <v>150</v>
      </c>
      <c r="AD2" s="35">
        <f>SUM(W2,X2,Y2,Z2,AA2,AB2,AC2)</f>
        <v/>
      </c>
      <c r="AE2" s="31">
        <f>T2-AD2</f>
        <v/>
      </c>
      <c r="AF2" s="7" t="inlineStr">
        <is>
          <t>Sí</t>
        </is>
      </c>
      <c r="AG2" s="34">
        <f>IF(AND(D2="Persona física",AF2="Sí"),MAX(0,AE2*0.6),0)</f>
        <v/>
      </c>
      <c r="AH2" s="33">
        <f>AE2-AG2</f>
        <v/>
      </c>
    </row>
    <row r="3">
      <c r="A3" s="11" t="n">
        <v>2</v>
      </c>
      <c r="B3" s="11" t="inlineStr">
        <is>
          <t>Antonio López</t>
        </is>
      </c>
      <c r="C3" s="11" t="inlineStr">
        <is>
          <t>45678912A</t>
        </is>
      </c>
      <c r="D3" s="11" t="inlineStr">
        <is>
          <t>Persona física</t>
        </is>
      </c>
      <c r="E3" s="11" t="inlineStr">
        <is>
          <t>Lucía Moreno</t>
        </is>
      </c>
      <c r="F3" s="11" t="inlineStr">
        <is>
          <t>Av. Diagonal 405 2º1ª</t>
        </is>
      </c>
      <c r="G3" s="11" t="inlineStr">
        <is>
          <t>Barcelona</t>
        </is>
      </c>
      <c r="H3" s="11" t="inlineStr">
        <is>
          <t>Barcelona</t>
        </is>
      </c>
      <c r="I3" s="11" t="inlineStr">
        <is>
          <t>0840512DF3804G0002YZ</t>
        </is>
      </c>
      <c r="J3" s="29" t="n">
        <v>42175</v>
      </c>
      <c r="K3" s="30" t="n">
        <v>350000</v>
      </c>
      <c r="L3" s="30" t="n">
        <v>140000</v>
      </c>
      <c r="M3" s="31">
        <f>K3-L3</f>
        <v/>
      </c>
      <c r="N3" s="32">
        <f>IFERROR(L3/K3,0)</f>
        <v/>
      </c>
      <c r="O3" s="32">
        <f>IFERROR(M3/K3,0)</f>
        <v/>
      </c>
      <c r="P3" s="29" t="n">
        <v>46054</v>
      </c>
      <c r="Q3" s="29" t="n">
        <v>46387</v>
      </c>
      <c r="R3" s="7" t="n">
        <v>11</v>
      </c>
      <c r="S3" s="30" t="n">
        <v>1500</v>
      </c>
      <c r="T3" s="33">
        <f>S3*R3</f>
        <v/>
      </c>
      <c r="U3" s="30" t="n">
        <v>1500</v>
      </c>
      <c r="V3" s="30" t="n">
        <v>3000</v>
      </c>
      <c r="W3" s="30" t="n">
        <v>1100</v>
      </c>
      <c r="X3" s="30" t="n">
        <v>1560</v>
      </c>
      <c r="Y3" s="30" t="n">
        <v>380</v>
      </c>
      <c r="Z3" s="30" t="n">
        <v>2400</v>
      </c>
      <c r="AA3" s="30" t="n">
        <v>500</v>
      </c>
      <c r="AB3" s="34">
        <f>M3*0.03*IFERROR(R3/12,0)</f>
        <v/>
      </c>
      <c r="AC3" s="30" t="n">
        <v>200</v>
      </c>
      <c r="AD3" s="35">
        <f>SUM(W3,X3,Y3,Z3,AA3,AB3,AC3)</f>
        <v/>
      </c>
      <c r="AE3" s="31">
        <f>T3-AD3</f>
        <v/>
      </c>
      <c r="AF3" s="7" t="inlineStr">
        <is>
          <t>Sí</t>
        </is>
      </c>
      <c r="AG3" s="34">
        <f>IF(AND(D3="Persona física",AF3="Sí"),MAX(0,AE3*0.6),0)</f>
        <v/>
      </c>
      <c r="AH3" s="33">
        <f>AE3-AG3</f>
        <v/>
      </c>
    </row>
    <row r="4">
      <c r="A4" s="2" t="n">
        <v>3</v>
      </c>
      <c r="B4" s="2" t="inlineStr">
        <is>
          <t>Carmen Ruiz</t>
        </is>
      </c>
      <c r="C4" s="2" t="inlineStr">
        <is>
          <t>78912345B</t>
        </is>
      </c>
      <c r="D4" s="2" t="inlineStr">
        <is>
          <t>Persona física</t>
        </is>
      </c>
      <c r="E4" s="2" t="inlineStr">
        <is>
          <t>Pedro Gómez</t>
        </is>
      </c>
      <c r="F4" s="2" t="inlineStr">
        <is>
          <t>Calle Sierpes 8 1ºA</t>
        </is>
      </c>
      <c r="G4" s="2" t="inlineStr">
        <is>
          <t>Sevilla</t>
        </is>
      </c>
      <c r="H4" s="2" t="inlineStr">
        <is>
          <t>Sevilla</t>
        </is>
      </c>
      <c r="I4" s="2" t="inlineStr">
        <is>
          <t>4109102TG3430G0001KL</t>
        </is>
      </c>
      <c r="J4" s="29" t="n">
        <v>44084</v>
      </c>
      <c r="K4" s="30" t="n">
        <v>195000</v>
      </c>
      <c r="L4" s="30" t="n">
        <v>58500</v>
      </c>
      <c r="M4" s="31">
        <f>K4-L4</f>
        <v/>
      </c>
      <c r="N4" s="32">
        <f>IFERROR(L4/K4,0)</f>
        <v/>
      </c>
      <c r="O4" s="32">
        <f>IFERROR(M4/K4,0)</f>
        <v/>
      </c>
      <c r="P4" s="29" t="n">
        <v>46023</v>
      </c>
      <c r="Q4" s="29" t="n">
        <v>46295</v>
      </c>
      <c r="R4" s="7" t="n">
        <v>9</v>
      </c>
      <c r="S4" s="30" t="n">
        <v>850</v>
      </c>
      <c r="T4" s="33">
        <f>S4*R4</f>
        <v/>
      </c>
      <c r="U4" s="30" t="n">
        <v>850</v>
      </c>
      <c r="V4" s="30" t="n">
        <v>1700</v>
      </c>
      <c r="W4" s="30" t="n">
        <v>620</v>
      </c>
      <c r="X4" s="30" t="n">
        <v>840</v>
      </c>
      <c r="Y4" s="30" t="n">
        <v>290</v>
      </c>
      <c r="Z4" s="30" t="n">
        <v>0</v>
      </c>
      <c r="AA4" s="30" t="n">
        <v>180</v>
      </c>
      <c r="AB4" s="34">
        <f>M4*0.03*IFERROR(R4/12,0)</f>
        <v/>
      </c>
      <c r="AC4" s="30" t="n">
        <v>100</v>
      </c>
      <c r="AD4" s="35">
        <f>SUM(W4,X4,Y4,Z4,AA4,AB4,AC4)</f>
        <v/>
      </c>
      <c r="AE4" s="31">
        <f>T4-AD4</f>
        <v/>
      </c>
      <c r="AF4" s="7" t="inlineStr">
        <is>
          <t>Sí</t>
        </is>
      </c>
      <c r="AG4" s="34">
        <f>IF(AND(D4="Persona física",AF4="Sí"),MAX(0,AE4*0.6),0)</f>
        <v/>
      </c>
      <c r="AH4" s="33">
        <f>AE4-AG4</f>
        <v/>
      </c>
    </row>
    <row r="5">
      <c r="A5" s="11" t="n">
        <v>4</v>
      </c>
      <c r="B5" s="11" t="inlineStr">
        <is>
          <t>José Martínez</t>
        </is>
      </c>
      <c r="C5" s="11" t="inlineStr">
        <is>
          <t>36912478C</t>
        </is>
      </c>
      <c r="D5" s="11" t="inlineStr">
        <is>
          <t>SL</t>
        </is>
      </c>
      <c r="E5" s="11" t="inlineStr">
        <is>
          <t>Empresa Textil SL</t>
        </is>
      </c>
      <c r="F5" s="11" t="inlineStr">
        <is>
          <t>Calle Colón 22 3ºB</t>
        </is>
      </c>
      <c r="G5" s="11" t="inlineStr">
        <is>
          <t>Valencia</t>
        </is>
      </c>
      <c r="H5" s="11" t="inlineStr">
        <is>
          <t>Valencia</t>
        </is>
      </c>
      <c r="I5" s="11" t="inlineStr">
        <is>
          <t>4625001YJ2694A0003MN</t>
        </is>
      </c>
      <c r="J5" s="29" t="n">
        <v>40913</v>
      </c>
      <c r="K5" s="30" t="n">
        <v>420000</v>
      </c>
      <c r="L5" s="30" t="n">
        <v>168000</v>
      </c>
      <c r="M5" s="31">
        <f>K5-L5</f>
        <v/>
      </c>
      <c r="N5" s="32">
        <f>IFERROR(L5/K5,0)</f>
        <v/>
      </c>
      <c r="O5" s="32">
        <f>IFERROR(M5/K5,0)</f>
        <v/>
      </c>
      <c r="P5" s="29" t="n">
        <v>46023</v>
      </c>
      <c r="Q5" s="29" t="n">
        <v>46387</v>
      </c>
      <c r="R5" s="7" t="n">
        <v>12</v>
      </c>
      <c r="S5" s="30" t="n">
        <v>2100</v>
      </c>
      <c r="T5" s="33">
        <f>S5*R5</f>
        <v/>
      </c>
      <c r="U5" s="30" t="n">
        <v>2100</v>
      </c>
      <c r="V5" s="30" t="n">
        <v>4200</v>
      </c>
      <c r="W5" s="30" t="n">
        <v>1380</v>
      </c>
      <c r="X5" s="30" t="n">
        <v>1920</v>
      </c>
      <c r="Y5" s="30" t="n">
        <v>510</v>
      </c>
      <c r="Z5" s="30" t="n">
        <v>3600</v>
      </c>
      <c r="AA5" s="30" t="n">
        <v>800</v>
      </c>
      <c r="AB5" s="34">
        <f>M5*0.03*IFERROR(R5/12,0)</f>
        <v/>
      </c>
      <c r="AC5" s="30" t="n">
        <v>300</v>
      </c>
      <c r="AD5" s="35">
        <f>SUM(W5,X5,Y5,Z5,AA5,AB5,AC5)</f>
        <v/>
      </c>
      <c r="AE5" s="31">
        <f>T5-AD5</f>
        <v/>
      </c>
      <c r="AF5" s="7" t="inlineStr">
        <is>
          <t>No</t>
        </is>
      </c>
      <c r="AG5" s="34">
        <f>IF(AND(D5="Persona física",AF5="Sí"),MAX(0,AE5*0.6),0)</f>
        <v/>
      </c>
      <c r="AH5" s="33">
        <f>AE5-AG5</f>
        <v/>
      </c>
    </row>
    <row r="6">
      <c r="A6" s="2" t="n">
        <v>5</v>
      </c>
      <c r="B6" s="2" t="inlineStr">
        <is>
          <t>Laura Fernández</t>
        </is>
      </c>
      <c r="C6" s="2" t="inlineStr">
        <is>
          <t>25874136D</t>
        </is>
      </c>
      <c r="D6" s="2" t="inlineStr">
        <is>
          <t>Persona física</t>
        </is>
      </c>
      <c r="E6" s="2" t="inlineStr">
        <is>
          <t>Ana Sanz</t>
        </is>
      </c>
      <c r="F6" s="2" t="inlineStr">
        <is>
          <t>Paseo de la Castellana 180 5ºC</t>
        </is>
      </c>
      <c r="G6" s="2" t="inlineStr">
        <is>
          <t>Madrid</t>
        </is>
      </c>
      <c r="H6" s="2" t="inlineStr">
        <is>
          <t>Madrid</t>
        </is>
      </c>
      <c r="I6" s="2" t="inlineStr">
        <is>
          <t>9872302VK5908S0004PQ</t>
        </is>
      </c>
      <c r="J6" s="29" t="n">
        <v>43674</v>
      </c>
      <c r="K6" s="30" t="n">
        <v>510000</v>
      </c>
      <c r="L6" s="30" t="n">
        <v>204000</v>
      </c>
      <c r="M6" s="31">
        <f>K6-L6</f>
        <v/>
      </c>
      <c r="N6" s="32">
        <f>IFERROR(L6/K6,0)</f>
        <v/>
      </c>
      <c r="O6" s="32">
        <f>IFERROR(M6/K6,0)</f>
        <v/>
      </c>
      <c r="P6" s="29" t="n">
        <v>46082</v>
      </c>
      <c r="Q6" s="29" t="n">
        <v>46387</v>
      </c>
      <c r="R6" s="7" t="n">
        <v>10</v>
      </c>
      <c r="S6" s="30" t="n">
        <v>1950</v>
      </c>
      <c r="T6" s="33">
        <f>S6*R6</f>
        <v/>
      </c>
      <c r="U6" s="30" t="n">
        <v>1950</v>
      </c>
      <c r="V6" s="30" t="n">
        <v>3900</v>
      </c>
      <c r="W6" s="30" t="n">
        <v>1850</v>
      </c>
      <c r="X6" s="30" t="n">
        <v>2400</v>
      </c>
      <c r="Y6" s="30" t="n">
        <v>650</v>
      </c>
      <c r="Z6" s="30" t="n">
        <v>0</v>
      </c>
      <c r="AA6" s="30" t="n">
        <v>420</v>
      </c>
      <c r="AB6" s="34">
        <f>M6*0.03*IFERROR(R6/12,0)</f>
        <v/>
      </c>
      <c r="AC6" s="30" t="n">
        <v>250</v>
      </c>
      <c r="AD6" s="35">
        <f>SUM(W6,X6,Y6,Z6,AA6,AB6,AC6)</f>
        <v/>
      </c>
      <c r="AE6" s="31">
        <f>T6-AD6</f>
        <v/>
      </c>
      <c r="AF6" s="7" t="inlineStr">
        <is>
          <t>Sí</t>
        </is>
      </c>
      <c r="AG6" s="34">
        <f>IF(AND(D6="Persona física",AF6="Sí"),MAX(0,AE6*0.6),0)</f>
        <v/>
      </c>
      <c r="AH6" s="33">
        <f>AE6-AG6</f>
        <v/>
      </c>
    </row>
    <row r="7">
      <c r="A7" s="11" t="n">
        <v>6</v>
      </c>
      <c r="B7" s="11" t="inlineStr">
        <is>
          <t>Manuel Sánchez</t>
        </is>
      </c>
      <c r="C7" s="11" t="inlineStr">
        <is>
          <t>85236974E</t>
        </is>
      </c>
      <c r="D7" s="11" t="inlineStr">
        <is>
          <t>Persona física</t>
        </is>
      </c>
      <c r="E7" s="11" t="inlineStr">
        <is>
          <t>Isabel Romero</t>
        </is>
      </c>
      <c r="F7" s="11" t="inlineStr">
        <is>
          <t>Calle San Vicente 15 2ºD</t>
        </is>
      </c>
      <c r="G7" s="11" t="inlineStr">
        <is>
          <t>Zaragoza</t>
        </is>
      </c>
      <c r="H7" s="11" t="inlineStr">
        <is>
          <t>Zaragoza</t>
        </is>
      </c>
      <c r="I7" s="11" t="inlineStr">
        <is>
          <t>5002101XM7128K0002RS</t>
        </is>
      </c>
      <c r="J7" s="29" t="n">
        <v>42688</v>
      </c>
      <c r="K7" s="30" t="n">
        <v>165000</v>
      </c>
      <c r="L7" s="30" t="n">
        <v>41250</v>
      </c>
      <c r="M7" s="31">
        <f>K7-L7</f>
        <v/>
      </c>
      <c r="N7" s="32">
        <f>IFERROR(L7/K7,0)</f>
        <v/>
      </c>
      <c r="O7" s="32">
        <f>IFERROR(M7/K7,0)</f>
        <v/>
      </c>
      <c r="P7" s="29" t="n">
        <v>46023</v>
      </c>
      <c r="Q7" s="29" t="n">
        <v>46326</v>
      </c>
      <c r="R7" s="7" t="n">
        <v>10</v>
      </c>
      <c r="S7" s="30" t="n">
        <v>750</v>
      </c>
      <c r="T7" s="33">
        <f>S7*R7</f>
        <v/>
      </c>
      <c r="U7" s="30" t="n">
        <v>750</v>
      </c>
      <c r="V7" s="30" t="n">
        <v>1500</v>
      </c>
      <c r="W7" s="30" t="n">
        <v>520</v>
      </c>
      <c r="X7" s="30" t="n">
        <v>720</v>
      </c>
      <c r="Y7" s="30" t="n">
        <v>260</v>
      </c>
      <c r="Z7" s="30" t="n">
        <v>1200</v>
      </c>
      <c r="AA7" s="30" t="n">
        <v>150</v>
      </c>
      <c r="AB7" s="34">
        <f>M7*0.03*IFERROR(R7/12,0)</f>
        <v/>
      </c>
      <c r="AC7" s="30" t="n">
        <v>80</v>
      </c>
      <c r="AD7" s="35">
        <f>SUM(W7,X7,Y7,Z7,AA7,AB7,AC7)</f>
        <v/>
      </c>
      <c r="AE7" s="31">
        <f>T7-AD7</f>
        <v/>
      </c>
      <c r="AF7" s="7" t="inlineStr">
        <is>
          <t>Sí</t>
        </is>
      </c>
      <c r="AG7" s="34">
        <f>IF(AND(D7="Persona física",AF7="Sí"),MAX(0,AE7*0.6),0)</f>
        <v/>
      </c>
      <c r="AH7" s="33">
        <f>AE7-AG7</f>
        <v/>
      </c>
    </row>
    <row r="8">
      <c r="A8" s="2" t="n">
        <v>7</v>
      </c>
      <c r="B8" s="2" t="inlineStr">
        <is>
          <t>Inmobiliaria Costa SL</t>
        </is>
      </c>
      <c r="C8" s="2" t="inlineStr">
        <is>
          <t>B12345678</t>
        </is>
      </c>
      <c r="D8" s="2" t="inlineStr">
        <is>
          <t>SL</t>
        </is>
      </c>
      <c r="E8" s="2" t="inlineStr">
        <is>
          <t>Marta Pons</t>
        </is>
      </c>
      <c r="F8" s="2" t="inlineStr">
        <is>
          <t>Rambla Nova 31 4ºA</t>
        </is>
      </c>
      <c r="G8" s="2" t="inlineStr">
        <is>
          <t>Tarragona</t>
        </is>
      </c>
      <c r="H8" s="2" t="inlineStr">
        <is>
          <t>Tarragona</t>
        </is>
      </c>
      <c r="I8" s="2" t="inlineStr">
        <is>
          <t>4300401CF3530G0001TU</t>
        </is>
      </c>
      <c r="J8" s="29" t="n">
        <v>41731</v>
      </c>
      <c r="K8" s="30" t="n">
        <v>230000</v>
      </c>
      <c r="L8" s="30" t="n">
        <v>69000</v>
      </c>
      <c r="M8" s="31">
        <f>K8-L8</f>
        <v/>
      </c>
      <c r="N8" s="32">
        <f>IFERROR(L8/K8,0)</f>
        <v/>
      </c>
      <c r="O8" s="32">
        <f>IFERROR(M8/K8,0)</f>
        <v/>
      </c>
      <c r="P8" s="29" t="n">
        <v>46023</v>
      </c>
      <c r="Q8" s="29" t="n">
        <v>46387</v>
      </c>
      <c r="R8" s="7" t="n">
        <v>12</v>
      </c>
      <c r="S8" s="30" t="n">
        <v>980</v>
      </c>
      <c r="T8" s="33">
        <f>S8*R8</f>
        <v/>
      </c>
      <c r="U8" s="30" t="n">
        <v>980</v>
      </c>
      <c r="V8" s="30" t="n">
        <v>1960</v>
      </c>
      <c r="W8" s="30" t="n">
        <v>740</v>
      </c>
      <c r="X8" s="30" t="n">
        <v>960</v>
      </c>
      <c r="Y8" s="30" t="n">
        <v>310</v>
      </c>
      <c r="Z8" s="30" t="n">
        <v>1800</v>
      </c>
      <c r="AA8" s="30" t="n">
        <v>220</v>
      </c>
      <c r="AB8" s="34">
        <f>M8*0.03*IFERROR(R8/12,0)</f>
        <v/>
      </c>
      <c r="AC8" s="30" t="n">
        <v>120</v>
      </c>
      <c r="AD8" s="35">
        <f>SUM(W8,X8,Y8,Z8,AA8,AB8,AC8)</f>
        <v/>
      </c>
      <c r="AE8" s="31">
        <f>T8-AD8</f>
        <v/>
      </c>
      <c r="AF8" s="7" t="inlineStr">
        <is>
          <t>No</t>
        </is>
      </c>
      <c r="AG8" s="34">
        <f>IF(AND(D8="Persona física",AF8="Sí"),MAX(0,AE8*0.6),0)</f>
        <v/>
      </c>
      <c r="AH8" s="33">
        <f>AE8-AG8</f>
        <v/>
      </c>
    </row>
    <row r="9">
      <c r="A9" s="11" t="n">
        <v>8</v>
      </c>
      <c r="B9" s="11" t="inlineStr">
        <is>
          <t>Pilar Torres</t>
        </is>
      </c>
      <c r="C9" s="11" t="inlineStr">
        <is>
          <t>96385274F</t>
        </is>
      </c>
      <c r="D9" s="11" t="inlineStr">
        <is>
          <t>Persona física</t>
        </is>
      </c>
      <c r="E9" s="11" t="inlineStr">
        <is>
          <t>Carlos Herrera</t>
        </is>
      </c>
      <c r="F9" s="11" t="inlineStr">
        <is>
          <t>Calle Larios 9 1ºB</t>
        </is>
      </c>
      <c r="G9" s="11" t="inlineStr">
        <is>
          <t>Málaga</t>
        </is>
      </c>
      <c r="H9" s="11" t="inlineStr">
        <is>
          <t>Málaga</t>
        </is>
      </c>
      <c r="I9" s="11" t="inlineStr">
        <is>
          <t>2904901UF4612A0002UV</t>
        </is>
      </c>
      <c r="J9" s="29" t="n">
        <v>44377</v>
      </c>
      <c r="K9" s="30" t="n">
        <v>315000</v>
      </c>
      <c r="L9" s="30" t="n">
        <v>94500</v>
      </c>
      <c r="M9" s="31">
        <f>K9-L9</f>
        <v/>
      </c>
      <c r="N9" s="32">
        <f>IFERROR(L9/K9,0)</f>
        <v/>
      </c>
      <c r="O9" s="32">
        <f>IFERROR(M9/K9,0)</f>
        <v/>
      </c>
      <c r="P9" s="29" t="n">
        <v>46113</v>
      </c>
      <c r="Q9" s="29" t="n">
        <v>46387</v>
      </c>
      <c r="R9" s="7" t="n">
        <v>9</v>
      </c>
      <c r="S9" s="30" t="n">
        <v>1100</v>
      </c>
      <c r="T9" s="33">
        <f>S9*R9</f>
        <v/>
      </c>
      <c r="U9" s="30" t="n">
        <v>1100</v>
      </c>
      <c r="V9" s="30" t="n">
        <v>2200</v>
      </c>
      <c r="W9" s="30" t="n">
        <v>940</v>
      </c>
      <c r="X9" s="30" t="n">
        <v>1080</v>
      </c>
      <c r="Y9" s="30" t="n">
        <v>350</v>
      </c>
      <c r="Z9" s="30" t="n">
        <v>2100</v>
      </c>
      <c r="AA9" s="30" t="n">
        <v>280</v>
      </c>
      <c r="AB9" s="34">
        <f>M9*0.03*IFERROR(R9/12,0)</f>
        <v/>
      </c>
      <c r="AC9" s="30" t="n">
        <v>130</v>
      </c>
      <c r="AD9" s="35">
        <f>SUM(W9,X9,Y9,Z9,AA9,AB9,AC9)</f>
        <v/>
      </c>
      <c r="AE9" s="31">
        <f>T9-AD9</f>
        <v/>
      </c>
      <c r="AF9" s="7" t="inlineStr">
        <is>
          <t>Sí</t>
        </is>
      </c>
      <c r="AG9" s="34">
        <f>IF(AND(D9="Persona física",AF9="Sí"),MAX(0,AE9*0.6),0)</f>
        <v/>
      </c>
      <c r="AH9" s="33">
        <f>AE9-AG9</f>
        <v/>
      </c>
    </row>
    <row r="10">
      <c r="A10" s="2" t="n">
        <v>9</v>
      </c>
      <c r="B10" s="2" t="inlineStr">
        <is>
          <t>Francisco Navarro</t>
        </is>
      </c>
      <c r="C10" s="2" t="inlineStr">
        <is>
          <t>74185296G</t>
        </is>
      </c>
      <c r="D10" s="2" t="inlineStr">
        <is>
          <t>Persona física</t>
        </is>
      </c>
      <c r="E10" s="2" t="inlineStr">
        <is>
          <t>Elena Castro</t>
        </is>
      </c>
      <c r="F10" s="2" t="inlineStr">
        <is>
          <t>Calle Pelayo 44 3ºC</t>
        </is>
      </c>
      <c r="G10" s="2" t="inlineStr">
        <is>
          <t>Barcelona</t>
        </is>
      </c>
      <c r="H10" s="2" t="inlineStr">
        <is>
          <t>Barcelona</t>
        </is>
      </c>
      <c r="I10" s="2" t="inlineStr">
        <is>
          <t>0840513DF3904H0003VW</t>
        </is>
      </c>
      <c r="J10" s="29" t="n">
        <v>42784</v>
      </c>
      <c r="K10" s="30" t="n">
        <v>295000</v>
      </c>
      <c r="L10" s="30" t="n">
        <v>88500</v>
      </c>
      <c r="M10" s="31">
        <f>K10-L10</f>
        <v/>
      </c>
      <c r="N10" s="32">
        <f>IFERROR(L10/K10,0)</f>
        <v/>
      </c>
      <c r="O10" s="32">
        <f>IFERROR(M10/K10,0)</f>
        <v/>
      </c>
      <c r="P10" s="29" t="n">
        <v>46023</v>
      </c>
      <c r="Q10" s="29" t="n">
        <v>46265</v>
      </c>
      <c r="R10" s="7" t="n">
        <v>8</v>
      </c>
      <c r="S10" s="30" t="n">
        <v>1300</v>
      </c>
      <c r="T10" s="33">
        <f>S10*R10</f>
        <v/>
      </c>
      <c r="U10" s="30" t="n">
        <v>1300</v>
      </c>
      <c r="V10" s="30" t="n">
        <v>2600</v>
      </c>
      <c r="W10" s="30" t="n">
        <v>890</v>
      </c>
      <c r="X10" s="30" t="n">
        <v>1200</v>
      </c>
      <c r="Y10" s="30" t="n">
        <v>410</v>
      </c>
      <c r="Z10" s="30" t="n">
        <v>0</v>
      </c>
      <c r="AA10" s="30" t="n">
        <v>340</v>
      </c>
      <c r="AB10" s="34">
        <f>M10*0.03*IFERROR(R10/12,0)</f>
        <v/>
      </c>
      <c r="AC10" s="30" t="n">
        <v>170</v>
      </c>
      <c r="AD10" s="35">
        <f>SUM(W10,X10,Y10,Z10,AA10,AB10,AC10)</f>
        <v/>
      </c>
      <c r="AE10" s="31">
        <f>T10-AD10</f>
        <v/>
      </c>
      <c r="AF10" s="7" t="inlineStr">
        <is>
          <t>No</t>
        </is>
      </c>
      <c r="AG10" s="34">
        <f>IF(AND(D10="Persona física",AF10="Sí"),MAX(0,AE10*0.6),0)</f>
        <v/>
      </c>
      <c r="AH10" s="33">
        <f>AE10-AG10</f>
        <v/>
      </c>
    </row>
    <row r="11">
      <c r="A11" s="11" t="n">
        <v>10</v>
      </c>
      <c r="B11" s="11" t="inlineStr">
        <is>
          <t>Rosa Jiménez</t>
        </is>
      </c>
      <c r="C11" s="11" t="inlineStr">
        <is>
          <t>63258741H</t>
        </is>
      </c>
      <c r="D11" s="11" t="inlineStr">
        <is>
          <t>Persona física</t>
        </is>
      </c>
      <c r="E11" s="11" t="inlineStr">
        <is>
          <t>David Blanco</t>
        </is>
      </c>
      <c r="F11" s="11" t="inlineStr">
        <is>
          <t>Gran Vía 55 7ºA</t>
        </is>
      </c>
      <c r="G11" s="11" t="inlineStr">
        <is>
          <t>Madrid</t>
        </is>
      </c>
      <c r="H11" s="11" t="inlineStr">
        <is>
          <t>Madrid</t>
        </is>
      </c>
      <c r="I11" s="11" t="inlineStr">
        <is>
          <t>9872303VK6019S0005XY</t>
        </is>
      </c>
      <c r="J11" s="29" t="n">
        <v>41569</v>
      </c>
      <c r="K11" s="30" t="n">
        <v>480000</v>
      </c>
      <c r="L11" s="30" t="n">
        <v>192000</v>
      </c>
      <c r="M11" s="31">
        <f>K11-L11</f>
        <v/>
      </c>
      <c r="N11" s="32">
        <f>IFERROR(L11/K11,0)</f>
        <v/>
      </c>
      <c r="O11" s="32">
        <f>IFERROR(M11/K11,0)</f>
        <v/>
      </c>
      <c r="P11" s="29" t="n">
        <v>46174</v>
      </c>
      <c r="Q11" s="29" t="n">
        <v>46387</v>
      </c>
      <c r="R11" s="7" t="n">
        <v>7</v>
      </c>
      <c r="S11" s="30" t="n">
        <v>1750</v>
      </c>
      <c r="T11" s="33">
        <f>S11*R11</f>
        <v/>
      </c>
      <c r="U11" s="30" t="n">
        <v>1750</v>
      </c>
      <c r="V11" s="30" t="n">
        <v>3500</v>
      </c>
      <c r="W11" s="30" t="n">
        <v>1620</v>
      </c>
      <c r="X11" s="30" t="n">
        <v>1800</v>
      </c>
      <c r="Y11" s="30" t="n">
        <v>580</v>
      </c>
      <c r="Z11" s="30" t="n">
        <v>2700</v>
      </c>
      <c r="AA11" s="30" t="n">
        <v>390</v>
      </c>
      <c r="AB11" s="34">
        <f>M11*0.03*IFERROR(R11/12,0)</f>
        <v/>
      </c>
      <c r="AC11" s="30" t="n">
        <v>200</v>
      </c>
      <c r="AD11" s="35">
        <f>SUM(W11,X11,Y11,Z11,AA11,AB11,AC11)</f>
        <v/>
      </c>
      <c r="AE11" s="31">
        <f>T11-AD11</f>
        <v/>
      </c>
      <c r="AF11" s="7" t="inlineStr">
        <is>
          <t>Sí</t>
        </is>
      </c>
      <c r="AG11" s="34">
        <f>IF(AND(D11="Persona física",AF11="Sí"),MAX(0,AE11*0.6),0)</f>
        <v/>
      </c>
      <c r="AH11" s="33">
        <f>AE11-AG11</f>
        <v/>
      </c>
    </row>
  </sheetData>
  <dataValidations count="3">
    <dataValidation sqref="D2:D11" showErrorMessage="1" showInputMessage="1" allowBlank="1" type="list">
      <formula1>"Persona física,SL"</formula1>
    </dataValidation>
    <dataValidation sqref="AF2:AF11" showErrorMessage="1" showInputMessage="1" allowBlank="1" type="list">
      <formula1>"Sí,No"</formula1>
    </dataValidation>
    <dataValidation sqref="H2:H11" showErrorMessage="1" showInputMessage="1" allowBlank="1" type="list">
      <formula1>"Madrid,Barcelona,Sevilla,Valencia,Zaragoza,Tarragona,Málaga,Bilbao,Granada,Alicante"</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H40"/>
  <sheetViews>
    <sheetView workbookViewId="0">
      <selection activeCell="A1" sqref="A1"/>
    </sheetView>
  </sheetViews>
  <sheetFormatPr baseColWidth="8" defaultRowHeight="15"/>
  <cols>
    <col width="18" customWidth="1" min="1" max="1"/>
    <col width="22" customWidth="1" min="2" max="2"/>
    <col width="20" customWidth="1" min="3" max="3"/>
    <col width="22" customWidth="1" min="4" max="4"/>
    <col width="20" customWidth="1" min="5" max="5"/>
    <col width="20" customWidth="1" min="6" max="6"/>
  </cols>
  <sheetData>
    <row r="1" ht="32" customHeight="1">
      <c r="A1" s="12" t="inlineStr">
        <is>
          <t>RESUMEN FISCAL — AMORTIZACIÓN 3% INMUEBLES ALQUILADOS 2026</t>
        </is>
      </c>
      <c r="B1" s="18" t="n"/>
      <c r="C1" s="18" t="n"/>
      <c r="D1" s="18" t="n"/>
      <c r="E1" s="18" t="n"/>
      <c r="F1" s="18" t="n"/>
      <c r="G1" s="18" t="n"/>
      <c r="H1" s="19" t="n"/>
    </row>
    <row r="2"/>
    <row r="3" ht="22" customHeight="1">
      <c r="A3" s="13" t="inlineStr">
        <is>
          <t>Total ingresos por alquiler (€)</t>
        </is>
      </c>
      <c r="B3" s="36">
        <f>SUM(Datos_Alquiler!T2:T11)</f>
        <v/>
      </c>
    </row>
    <row r="4" ht="22" customHeight="1">
      <c r="A4" s="13" t="inlineStr">
        <is>
          <t>Total amortización 3% (€)</t>
        </is>
      </c>
      <c r="B4" s="36">
        <f>SUM(Datos_Alquiler!AB2:AB11)</f>
        <v/>
      </c>
    </row>
    <row r="5" ht="22" customHeight="1">
      <c r="A5" s="13" t="inlineStr">
        <is>
          <t>Total gastos deducibles (€)</t>
        </is>
      </c>
      <c r="B5" s="36">
        <f>SUM(Datos_Alquiler!AD2:AD11)</f>
        <v/>
      </c>
    </row>
    <row r="6" ht="22" customHeight="1">
      <c r="A6" s="13" t="inlineStr">
        <is>
          <t>Rendimiento neto total (€)</t>
        </is>
      </c>
      <c r="B6" s="36">
        <f>SUM(Datos_Alquiler!AE2:AE11)</f>
        <v/>
      </c>
    </row>
    <row r="7" ht="22" customHeight="1">
      <c r="A7" s="13" t="inlineStr">
        <is>
          <t>Base imponible total estimada (€)</t>
        </is>
      </c>
      <c r="B7" s="36">
        <f>SUM(Datos_Alquiler!AH2:AH11)</f>
        <v/>
      </c>
    </row>
    <row r="8" ht="22" customHeight="1">
      <c r="A8" s="13" t="inlineStr">
        <is>
          <t>% Amortización sobre ingresos</t>
        </is>
      </c>
      <c r="B8" s="37">
        <f>IFERROR(B7/B2,0)</f>
        <v/>
      </c>
    </row>
    <row r="9" ht="22" customHeight="1">
      <c r="A9" s="13" t="inlineStr">
        <is>
          <t>Nº contratos activos</t>
        </is>
      </c>
      <c r="B9" s="16">
        <f>COUNTA(Datos_Alquiler!A2:A11)</f>
        <v/>
      </c>
    </row>
    <row r="10" ht="22" customHeight="1">
      <c r="A10" s="13" t="inlineStr">
        <is>
          <t>Nº contratos con reducción IRPF 60%</t>
        </is>
      </c>
      <c r="B10" s="16">
        <f>COUNTIF(Datos_Alquiler!AF2:AF11,"Sí")</f>
        <v/>
      </c>
    </row>
    <row r="11" ht="22" customHeight="1">
      <c r="A11" s="13" t="inlineStr">
        <is>
          <t>Nº propietarios Persona física</t>
        </is>
      </c>
      <c r="B11" s="16">
        <f>COUNTIF(Datos_Alquiler!D2:D11,"Persona física")</f>
        <v/>
      </c>
    </row>
    <row r="12" ht="22" customHeight="1">
      <c r="A12" s="13" t="inlineStr">
        <is>
          <t>Nº propietarios SL</t>
        </is>
      </c>
      <c r="B12" s="16">
        <f>COUNTIF(Datos_Alquiler!D2:D11,"SL")</f>
        <v/>
      </c>
    </row>
    <row r="13"/>
    <row r="14">
      <c r="A14" s="17" t="inlineStr">
        <is>
          <t>RESUMEN POR PROVINCIA</t>
        </is>
      </c>
      <c r="B14" s="18" t="n"/>
      <c r="C14" s="18" t="n"/>
      <c r="D14" s="18" t="n"/>
      <c r="E14" s="18" t="n"/>
      <c r="F14" s="19" t="n"/>
    </row>
    <row r="15">
      <c r="A15" s="1" t="inlineStr">
        <is>
          <t>Provincia</t>
        </is>
      </c>
      <c r="B15" s="1" t="inlineStr">
        <is>
          <t>Ingresos alquiler (€)</t>
        </is>
      </c>
      <c r="C15" s="1" t="inlineStr">
        <is>
          <t>Amortización 3% (€)</t>
        </is>
      </c>
      <c r="D15" s="1" t="inlineStr">
        <is>
          <t>Gastos deducibles (€)</t>
        </is>
      </c>
      <c r="E15" s="1" t="inlineStr">
        <is>
          <t>Rendimiento neto (€)</t>
        </is>
      </c>
      <c r="F15" s="1" t="inlineStr">
        <is>
          <t>Base imponible (€)</t>
        </is>
      </c>
    </row>
    <row r="16">
      <c r="A16" s="2" t="inlineStr">
        <is>
          <t>Madrid</t>
        </is>
      </c>
      <c r="B16" s="38">
        <f>IFERROR(SUMIF(Datos_Alquiler!H2:H11,A16,Datos_Alquiler!T2:T11),0)</f>
        <v/>
      </c>
      <c r="C16" s="38">
        <f>IFERROR(SUMIF(Datos_Alquiler!H2:H11,A16,Datos_Alquiler!AB2:AB11),0)</f>
        <v/>
      </c>
      <c r="D16" s="38">
        <f>IFERROR(SUMIF(Datos_Alquiler!H2:H11,A16,Datos_Alquiler!AD2:AD11),0)</f>
        <v/>
      </c>
      <c r="E16" s="38">
        <f>IFERROR(SUMIF(Datos_Alquiler!H2:H11,A16,Datos_Alquiler!AE2:AE11),0)</f>
        <v/>
      </c>
      <c r="F16" s="38">
        <f>IFERROR(SUMIF(Datos_Alquiler!H2:H11,A16,Datos_Alquiler!AH2:AH11),0)</f>
        <v/>
      </c>
    </row>
    <row r="17">
      <c r="A17" s="11" t="inlineStr">
        <is>
          <t>Barcelona</t>
        </is>
      </c>
      <c r="B17" s="39">
        <f>IFERROR(SUMIF(Datos_Alquiler!H2:H11,A17,Datos_Alquiler!T2:T11),0)</f>
        <v/>
      </c>
      <c r="C17" s="39">
        <f>IFERROR(SUMIF(Datos_Alquiler!H2:H11,A17,Datos_Alquiler!AB2:AB11),0)</f>
        <v/>
      </c>
      <c r="D17" s="39">
        <f>IFERROR(SUMIF(Datos_Alquiler!H2:H11,A17,Datos_Alquiler!AD2:AD11),0)</f>
        <v/>
      </c>
      <c r="E17" s="39">
        <f>IFERROR(SUMIF(Datos_Alquiler!H2:H11,A17,Datos_Alquiler!AE2:AE11),0)</f>
        <v/>
      </c>
      <c r="F17" s="39">
        <f>IFERROR(SUMIF(Datos_Alquiler!H2:H11,A17,Datos_Alquiler!AH2:AH11),0)</f>
        <v/>
      </c>
    </row>
    <row r="18">
      <c r="A18" s="2" t="inlineStr">
        <is>
          <t>Sevilla</t>
        </is>
      </c>
      <c r="B18" s="38">
        <f>IFERROR(SUMIF(Datos_Alquiler!H2:H11,A18,Datos_Alquiler!T2:T11),0)</f>
        <v/>
      </c>
      <c r="C18" s="38">
        <f>IFERROR(SUMIF(Datos_Alquiler!H2:H11,A18,Datos_Alquiler!AB2:AB11),0)</f>
        <v/>
      </c>
      <c r="D18" s="38">
        <f>IFERROR(SUMIF(Datos_Alquiler!H2:H11,A18,Datos_Alquiler!AD2:AD11),0)</f>
        <v/>
      </c>
      <c r="E18" s="38">
        <f>IFERROR(SUMIF(Datos_Alquiler!H2:H11,A18,Datos_Alquiler!AE2:AE11),0)</f>
        <v/>
      </c>
      <c r="F18" s="38">
        <f>IFERROR(SUMIF(Datos_Alquiler!H2:H11,A18,Datos_Alquiler!AH2:AH11),0)</f>
        <v/>
      </c>
    </row>
    <row r="19">
      <c r="A19" s="11" t="inlineStr">
        <is>
          <t>Valencia</t>
        </is>
      </c>
      <c r="B19" s="39">
        <f>IFERROR(SUMIF(Datos_Alquiler!H2:H11,A19,Datos_Alquiler!T2:T11),0)</f>
        <v/>
      </c>
      <c r="C19" s="39">
        <f>IFERROR(SUMIF(Datos_Alquiler!H2:H11,A19,Datos_Alquiler!AB2:AB11),0)</f>
        <v/>
      </c>
      <c r="D19" s="39">
        <f>IFERROR(SUMIF(Datos_Alquiler!H2:H11,A19,Datos_Alquiler!AD2:AD11),0)</f>
        <v/>
      </c>
      <c r="E19" s="39">
        <f>IFERROR(SUMIF(Datos_Alquiler!H2:H11,A19,Datos_Alquiler!AE2:AE11),0)</f>
        <v/>
      </c>
      <c r="F19" s="39">
        <f>IFERROR(SUMIF(Datos_Alquiler!H2:H11,A19,Datos_Alquiler!AH2:AH11),0)</f>
        <v/>
      </c>
    </row>
    <row r="20">
      <c r="A20" s="2" t="inlineStr">
        <is>
          <t>Zaragoza</t>
        </is>
      </c>
      <c r="B20" s="38">
        <f>IFERROR(SUMIF(Datos_Alquiler!H2:H11,A20,Datos_Alquiler!T2:T11),0)</f>
        <v/>
      </c>
      <c r="C20" s="38">
        <f>IFERROR(SUMIF(Datos_Alquiler!H2:H11,A20,Datos_Alquiler!AB2:AB11),0)</f>
        <v/>
      </c>
      <c r="D20" s="38">
        <f>IFERROR(SUMIF(Datos_Alquiler!H2:H11,A20,Datos_Alquiler!AD2:AD11),0)</f>
        <v/>
      </c>
      <c r="E20" s="38">
        <f>IFERROR(SUMIF(Datos_Alquiler!H2:H11,A20,Datos_Alquiler!AE2:AE11),0)</f>
        <v/>
      </c>
      <c r="F20" s="38">
        <f>IFERROR(SUMIF(Datos_Alquiler!H2:H11,A20,Datos_Alquiler!AH2:AH11),0)</f>
        <v/>
      </c>
    </row>
    <row r="21">
      <c r="A21" s="11" t="inlineStr">
        <is>
          <t>Tarragona</t>
        </is>
      </c>
      <c r="B21" s="39">
        <f>IFERROR(SUMIF(Datos_Alquiler!H2:H11,A21,Datos_Alquiler!T2:T11),0)</f>
        <v/>
      </c>
      <c r="C21" s="39">
        <f>IFERROR(SUMIF(Datos_Alquiler!H2:H11,A21,Datos_Alquiler!AB2:AB11),0)</f>
        <v/>
      </c>
      <c r="D21" s="39">
        <f>IFERROR(SUMIF(Datos_Alquiler!H2:H11,A21,Datos_Alquiler!AD2:AD11),0)</f>
        <v/>
      </c>
      <c r="E21" s="39">
        <f>IFERROR(SUMIF(Datos_Alquiler!H2:H11,A21,Datos_Alquiler!AE2:AE11),0)</f>
        <v/>
      </c>
      <c r="F21" s="39">
        <f>IFERROR(SUMIF(Datos_Alquiler!H2:H11,A21,Datos_Alquiler!AH2:AH11),0)</f>
        <v/>
      </c>
    </row>
    <row r="22">
      <c r="A22" s="2" t="inlineStr">
        <is>
          <t>Málaga</t>
        </is>
      </c>
      <c r="B22" s="38">
        <f>IFERROR(SUMIF(Datos_Alquiler!H2:H11,A22,Datos_Alquiler!T2:T11),0)</f>
        <v/>
      </c>
      <c r="C22" s="38">
        <f>IFERROR(SUMIF(Datos_Alquiler!H2:H11,A22,Datos_Alquiler!AB2:AB11),0)</f>
        <v/>
      </c>
      <c r="D22" s="38">
        <f>IFERROR(SUMIF(Datos_Alquiler!H2:H11,A22,Datos_Alquiler!AD2:AD11),0)</f>
        <v/>
      </c>
      <c r="E22" s="38">
        <f>IFERROR(SUMIF(Datos_Alquiler!H2:H11,A22,Datos_Alquiler!AE2:AE11),0)</f>
        <v/>
      </c>
      <c r="F22" s="38">
        <f>IFERROR(SUMIF(Datos_Alquiler!H2:H11,A22,Datos_Alquiler!AH2:AH11),0)</f>
        <v/>
      </c>
    </row>
    <row r="23"/>
    <row r="24">
      <c r="A24" s="17" t="inlineStr">
        <is>
          <t>RESUMEN POR TIPO TITULARIDAD</t>
        </is>
      </c>
      <c r="B24" s="18" t="n"/>
      <c r="C24" s="18" t="n"/>
      <c r="D24" s="18" t="n"/>
      <c r="E24" s="18" t="n"/>
      <c r="F24" s="19" t="n"/>
    </row>
    <row r="25">
      <c r="A25" s="1" t="inlineStr">
        <is>
          <t>Tipo titularidad</t>
        </is>
      </c>
      <c r="B25" s="1" t="inlineStr">
        <is>
          <t>Ingresos alquiler (€)</t>
        </is>
      </c>
      <c r="C25" s="1" t="inlineStr">
        <is>
          <t>Amortización 3% (€)</t>
        </is>
      </c>
      <c r="D25" s="1" t="inlineStr">
        <is>
          <t>Gastos deducibles (€)</t>
        </is>
      </c>
      <c r="E25" s="1" t="inlineStr">
        <is>
          <t>Rendimiento neto (€)</t>
        </is>
      </c>
      <c r="F25" s="1" t="inlineStr">
        <is>
          <t>Base imponible (€)</t>
        </is>
      </c>
    </row>
    <row r="26">
      <c r="A26" s="2" t="inlineStr">
        <is>
          <t>Persona física</t>
        </is>
      </c>
      <c r="B26" s="38">
        <f>IFERROR(SUMIF(Datos_Alquiler!D2:D11,A26,Datos_Alquiler!T2:T11),0)</f>
        <v/>
      </c>
      <c r="C26" s="38">
        <f>IFERROR(SUMIF(Datos_Alquiler!D2:D11,A26,Datos_Alquiler!AB2:AB11),0)</f>
        <v/>
      </c>
      <c r="D26" s="38">
        <f>IFERROR(SUMIF(Datos_Alquiler!D2:D11,A26,Datos_Alquiler!AD2:AD11),0)</f>
        <v/>
      </c>
      <c r="E26" s="38">
        <f>IFERROR(SUMIF(Datos_Alquiler!D2:D11,A26,Datos_Alquiler!AE2:AE11),0)</f>
        <v/>
      </c>
      <c r="F26" s="38">
        <f>IFERROR(SUMIF(Datos_Alquiler!D2:D11,A26,Datos_Alquiler!AH2:AH11),0)</f>
        <v/>
      </c>
    </row>
    <row r="27">
      <c r="A27" s="11" t="inlineStr">
        <is>
          <t>SL</t>
        </is>
      </c>
      <c r="B27" s="39">
        <f>IFERROR(SUMIF(Datos_Alquiler!D2:D11,A27,Datos_Alquiler!T2:T11),0)</f>
        <v/>
      </c>
      <c r="C27" s="39">
        <f>IFERROR(SUMIF(Datos_Alquiler!D2:D11,A27,Datos_Alquiler!AB2:AB11),0)</f>
        <v/>
      </c>
      <c r="D27" s="39">
        <f>IFERROR(SUMIF(Datos_Alquiler!D2:D11,A27,Datos_Alquiler!AD2:AD11),0)</f>
        <v/>
      </c>
      <c r="E27" s="39">
        <f>IFERROR(SUMIF(Datos_Alquiler!D2:D11,A27,Datos_Alquiler!AE2:AE11),0)</f>
        <v/>
      </c>
      <c r="F27" s="39">
        <f>IFERROR(SUMIF(Datos_Alquiler!D2:D11,A27,Datos_Alquiler!AH2:AH11),0)</f>
        <v/>
      </c>
    </row>
    <row r="28"/>
    <row r="29">
      <c r="A29" s="17" t="inlineStr">
        <is>
          <t>DETALLE AMORTIZACIÓN 3% POR INMUEBLE</t>
        </is>
      </c>
      <c r="B29" s="18" t="n"/>
      <c r="C29" s="18" t="n"/>
      <c r="D29" s="18" t="n"/>
      <c r="E29" s="18" t="n"/>
      <c r="F29" s="19" t="n"/>
    </row>
    <row r="30">
      <c r="A30" s="1" t="inlineStr">
        <is>
          <t>Propietario</t>
        </is>
      </c>
      <c r="B30" s="1" t="inlineStr">
        <is>
          <t>Dirección</t>
        </is>
      </c>
      <c r="C30" s="1" t="inlineStr">
        <is>
          <t>Valor construcción (€)</t>
        </is>
      </c>
      <c r="D30" s="1" t="inlineStr">
        <is>
          <t>Meses alquilado</t>
        </is>
      </c>
      <c r="E30" s="1" t="inlineStr">
        <is>
          <t>Amortización 3% (€)</t>
        </is>
      </c>
      <c r="F30" s="1" t="inlineStr">
        <is>
          <t>% s/Ingresos</t>
        </is>
      </c>
    </row>
    <row r="31">
      <c r="A31" s="22">
        <f>Datos_Alquiler!B2</f>
        <v/>
      </c>
      <c r="B31" s="22">
        <f>Datos_Alquiler!F2</f>
        <v/>
      </c>
      <c r="C31" s="39">
        <f>Datos_Alquiler!M2</f>
        <v/>
      </c>
      <c r="D31" s="11">
        <f>Datos_Alquiler!R2</f>
        <v/>
      </c>
      <c r="E31" s="39">
        <f>Datos_Alquiler!AB2</f>
        <v/>
      </c>
      <c r="F31" s="40">
        <f>IFERROR(Datos_Alquiler!AB2/Datos_Alquiler!T2,0)</f>
        <v/>
      </c>
    </row>
    <row r="32">
      <c r="A32" s="24">
        <f>Datos_Alquiler!B3</f>
        <v/>
      </c>
      <c r="B32" s="24">
        <f>Datos_Alquiler!F3</f>
        <v/>
      </c>
      <c r="C32" s="38">
        <f>Datos_Alquiler!M3</f>
        <v/>
      </c>
      <c r="D32" s="2">
        <f>Datos_Alquiler!R3</f>
        <v/>
      </c>
      <c r="E32" s="38">
        <f>Datos_Alquiler!AB3</f>
        <v/>
      </c>
      <c r="F32" s="41">
        <f>IFERROR(Datos_Alquiler!AB3/Datos_Alquiler!T3,0)</f>
        <v/>
      </c>
    </row>
    <row r="33">
      <c r="A33" s="22">
        <f>Datos_Alquiler!B4</f>
        <v/>
      </c>
      <c r="B33" s="22">
        <f>Datos_Alquiler!F4</f>
        <v/>
      </c>
      <c r="C33" s="39">
        <f>Datos_Alquiler!M4</f>
        <v/>
      </c>
      <c r="D33" s="11">
        <f>Datos_Alquiler!R4</f>
        <v/>
      </c>
      <c r="E33" s="39">
        <f>Datos_Alquiler!AB4</f>
        <v/>
      </c>
      <c r="F33" s="40">
        <f>IFERROR(Datos_Alquiler!AB4/Datos_Alquiler!T4,0)</f>
        <v/>
      </c>
    </row>
    <row r="34">
      <c r="A34" s="24">
        <f>Datos_Alquiler!B5</f>
        <v/>
      </c>
      <c r="B34" s="24">
        <f>Datos_Alquiler!F5</f>
        <v/>
      </c>
      <c r="C34" s="38">
        <f>Datos_Alquiler!M5</f>
        <v/>
      </c>
      <c r="D34" s="2">
        <f>Datos_Alquiler!R5</f>
        <v/>
      </c>
      <c r="E34" s="38">
        <f>Datos_Alquiler!AB5</f>
        <v/>
      </c>
      <c r="F34" s="41">
        <f>IFERROR(Datos_Alquiler!AB5/Datos_Alquiler!T5,0)</f>
        <v/>
      </c>
    </row>
    <row r="35">
      <c r="A35" s="22">
        <f>Datos_Alquiler!B6</f>
        <v/>
      </c>
      <c r="B35" s="22">
        <f>Datos_Alquiler!F6</f>
        <v/>
      </c>
      <c r="C35" s="39">
        <f>Datos_Alquiler!M6</f>
        <v/>
      </c>
      <c r="D35" s="11">
        <f>Datos_Alquiler!R6</f>
        <v/>
      </c>
      <c r="E35" s="39">
        <f>Datos_Alquiler!AB6</f>
        <v/>
      </c>
      <c r="F35" s="40">
        <f>IFERROR(Datos_Alquiler!AB6/Datos_Alquiler!T6,0)</f>
        <v/>
      </c>
    </row>
    <row r="36">
      <c r="A36" s="24">
        <f>Datos_Alquiler!B7</f>
        <v/>
      </c>
      <c r="B36" s="24">
        <f>Datos_Alquiler!F7</f>
        <v/>
      </c>
      <c r="C36" s="38">
        <f>Datos_Alquiler!M7</f>
        <v/>
      </c>
      <c r="D36" s="2">
        <f>Datos_Alquiler!R7</f>
        <v/>
      </c>
      <c r="E36" s="38">
        <f>Datos_Alquiler!AB7</f>
        <v/>
      </c>
      <c r="F36" s="41">
        <f>IFERROR(Datos_Alquiler!AB7/Datos_Alquiler!T7,0)</f>
        <v/>
      </c>
    </row>
    <row r="37">
      <c r="A37" s="22">
        <f>Datos_Alquiler!B8</f>
        <v/>
      </c>
      <c r="B37" s="22">
        <f>Datos_Alquiler!F8</f>
        <v/>
      </c>
      <c r="C37" s="39">
        <f>Datos_Alquiler!M8</f>
        <v/>
      </c>
      <c r="D37" s="11">
        <f>Datos_Alquiler!R8</f>
        <v/>
      </c>
      <c r="E37" s="39">
        <f>Datos_Alquiler!AB8</f>
        <v/>
      </c>
      <c r="F37" s="40">
        <f>IFERROR(Datos_Alquiler!AB8/Datos_Alquiler!T8,0)</f>
        <v/>
      </c>
    </row>
    <row r="38">
      <c r="A38" s="24">
        <f>Datos_Alquiler!B9</f>
        <v/>
      </c>
      <c r="B38" s="24">
        <f>Datos_Alquiler!F9</f>
        <v/>
      </c>
      <c r="C38" s="38">
        <f>Datos_Alquiler!M9</f>
        <v/>
      </c>
      <c r="D38" s="2">
        <f>Datos_Alquiler!R9</f>
        <v/>
      </c>
      <c r="E38" s="38">
        <f>Datos_Alquiler!AB9</f>
        <v/>
      </c>
      <c r="F38" s="41">
        <f>IFERROR(Datos_Alquiler!AB9/Datos_Alquiler!T9,0)</f>
        <v/>
      </c>
    </row>
    <row r="39">
      <c r="A39" s="22">
        <f>Datos_Alquiler!B10</f>
        <v/>
      </c>
      <c r="B39" s="22">
        <f>Datos_Alquiler!F10</f>
        <v/>
      </c>
      <c r="C39" s="39">
        <f>Datos_Alquiler!M10</f>
        <v/>
      </c>
      <c r="D39" s="11">
        <f>Datos_Alquiler!R10</f>
        <v/>
      </c>
      <c r="E39" s="39">
        <f>Datos_Alquiler!AB10</f>
        <v/>
      </c>
      <c r="F39" s="40">
        <f>IFERROR(Datos_Alquiler!AB10/Datos_Alquiler!T10,0)</f>
        <v/>
      </c>
    </row>
    <row r="40">
      <c r="A40" s="24">
        <f>Datos_Alquiler!B11</f>
        <v/>
      </c>
      <c r="B40" s="24">
        <f>Datos_Alquiler!F11</f>
        <v/>
      </c>
      <c r="C40" s="38">
        <f>Datos_Alquiler!M11</f>
        <v/>
      </c>
      <c r="D40" s="2">
        <f>Datos_Alquiler!R11</f>
        <v/>
      </c>
      <c r="E40" s="38">
        <f>Datos_Alquiler!AB11</f>
        <v/>
      </c>
      <c r="F40" s="41">
        <f>IFERROR(Datos_Alquiler!AB11/Datos_Alquiler!T11,0)</f>
        <v/>
      </c>
    </row>
  </sheetData>
  <mergeCells count="4">
    <mergeCell ref="A1:H1"/>
    <mergeCell ref="A14:F14"/>
    <mergeCell ref="A24:F24"/>
    <mergeCell ref="A29:F29"/>
  </mergeCells>
  <pageMargins left="0.75" right="0.75" top="1" bottom="1" header="0.5" footer="0.5"/>
  <drawing xmlns:r="http://schemas.openxmlformats.org/officeDocument/2006/relationships" r:id="rId1"/>
</worksheet>
</file>

<file path=xl/worksheets/sheet3.xml><?xml version="1.0" encoding="utf-8"?>
<worksheet xmlns="http://schemas.openxmlformats.org/spreadsheetml/2006/main">
  <sheetPr>
    <outlinePr summaryBelow="1" summaryRight="1"/>
    <pageSetUpPr/>
  </sheetPr>
  <dimension ref="A1:C37"/>
  <sheetViews>
    <sheetView workbookViewId="0">
      <selection activeCell="A1" sqref="A1"/>
    </sheetView>
  </sheetViews>
  <sheetFormatPr baseColWidth="8" defaultRowHeight="15"/>
  <cols>
    <col width="5" customWidth="1" min="1" max="1"/>
    <col width="30" customWidth="1" min="2" max="2"/>
    <col width="70" customWidth="1" min="3" max="3"/>
    <col width="5" customWidth="1" min="4" max="4"/>
  </cols>
  <sheetData>
    <row r="1" ht="32" customHeight="1">
      <c r="B1" s="12" t="inlineStr">
        <is>
          <t>GUÍA FISCAL — AMORTIZACIÓN DEL 3% DEL INMUEBLE ALQUILADO (IRPF 2026)</t>
        </is>
      </c>
      <c r="C1" s="19" t="n"/>
    </row>
    <row r="2"/>
    <row r="3" ht="22" customHeight="1">
      <c r="B3" s="26" t="inlineStr">
        <is>
          <t>¿Qué es la amortización del 3%?</t>
        </is>
      </c>
      <c r="C3" s="19" t="n"/>
    </row>
    <row r="4" ht="52" customHeight="1">
      <c r="B4" s="27" t="inlineStr">
        <is>
          <t>➤ Explicación:</t>
        </is>
      </c>
      <c r="C4" s="28" t="inlineStr">
        <is>
          <t>El propietario de un inmueble alquilado puede deducir anualmente el 3% del valor de construcción como amortización (art. 23 LIRPF y art. 14 RIRPF). Representa el desgaste económico del inmueble a lo largo del tiempo.</t>
        </is>
      </c>
    </row>
    <row r="5"/>
    <row r="6" ht="22" customHeight="1">
      <c r="B6" s="26" t="inlineStr">
        <is>
          <t>Base de cálculo</t>
        </is>
      </c>
      <c r="C6" s="19" t="n"/>
    </row>
    <row r="7" ht="52" customHeight="1">
      <c r="B7" s="27" t="inlineStr">
        <is>
          <t>➤ Explicación:</t>
        </is>
      </c>
      <c r="C7" s="28" t="inlineStr">
        <is>
          <t>La amortización se calcula SOLO sobre el valor de construcción, NUNCA sobre el valor del suelo. Base = MAX(valor catastral de construcción, coste de adquisición de la construcción). En la práctica suele usarse: Precio compra × % construcción según escritura o catastro.</t>
        </is>
      </c>
    </row>
    <row r="8"/>
    <row r="9" ht="22" customHeight="1">
      <c r="B9" s="26" t="inlineStr">
        <is>
          <t>Fórmula aplicada</t>
        </is>
      </c>
      <c r="C9" s="19" t="n"/>
    </row>
    <row r="10" ht="52" customHeight="1">
      <c r="B10" s="27" t="inlineStr">
        <is>
          <t>➤ Explicación:</t>
        </is>
      </c>
      <c r="C10" s="28" t="inlineStr">
        <is>
          <t>Amortización 3% = Valor construcción × 3% × (Meses alquilados en el año / 12). Si el piso estuvo alquilado todo el año: × 12/12 = 1. Si solo 9 meses: × 9/12 = 0,75.</t>
        </is>
      </c>
    </row>
    <row r="11"/>
    <row r="12" ht="22" customHeight="1">
      <c r="B12" s="26" t="inlineStr">
        <is>
          <t>Valor suelo vs. valor construcción</t>
        </is>
      </c>
      <c r="C12" s="19" t="n"/>
    </row>
    <row r="13" ht="52" customHeight="1">
      <c r="B13" s="27" t="inlineStr">
        <is>
          <t>➤ Explicación:</t>
        </is>
      </c>
      <c r="C13" s="28" t="inlineStr">
        <is>
          <t>El valor del suelo se obtiene de la escritura o del certificado catastral. El % de construcción se calcula como: Valor construcción / Precio total compra. Ejemplo: precio 200.000€, suelo 60.000€ → construcción 140.000€ → 70%.</t>
        </is>
      </c>
    </row>
    <row r="14"/>
    <row r="15" ht="22" customHeight="1">
      <c r="B15" s="26" t="inlineStr">
        <is>
          <t>Gastos deducibles del alquiler</t>
        </is>
      </c>
      <c r="C15" s="19" t="n"/>
    </row>
    <row r="16" ht="52" customHeight="1">
      <c r="B16" s="27" t="inlineStr">
        <is>
          <t>➤ Explicación:</t>
        </is>
      </c>
      <c r="C16" s="28" t="inlineStr">
        <is>
          <t>Además de la amortización del 3%, son deducibles: IBI, comunidad de propietarios, seguro del hogar, intereses de hipoteca (no capital), gastos de reparación y conservación, gastos de administración, suministros (si a cargo del propietario), honorarios de gestor.</t>
        </is>
      </c>
    </row>
    <row r="17"/>
    <row r="18" ht="22" customHeight="1">
      <c r="B18" s="26" t="inlineStr">
        <is>
          <t>Reducción del 60% en IRPF</t>
        </is>
      </c>
      <c r="C18" s="19" t="n"/>
    </row>
    <row r="19" ht="52" customHeight="1">
      <c r="B19" s="27" t="inlineStr">
        <is>
          <t>➤ Explicación:</t>
        </is>
      </c>
      <c r="C19" s="28" t="inlineStr">
        <is>
          <t>ATENCIÓN (cambio normativo 2024-2026): La reducción del 60% sobre rendimiento neto positivo aplica solo si el inmueble constituye la vivienda habitual del inquilino Y el contrato se celebró entre partes no vinculadas. Comunidades Autónomas pueden tener reducciones adicionales.</t>
        </is>
      </c>
    </row>
    <row r="20"/>
    <row r="21" ht="22" customHeight="1">
      <c r="B21" s="26" t="inlineStr">
        <is>
          <t>Fianza y depósito autonómico</t>
        </is>
      </c>
      <c r="C21" s="19" t="n"/>
    </row>
    <row r="22" ht="52" customHeight="1">
      <c r="B22" s="27" t="inlineStr">
        <is>
          <t>➤ Explicación:</t>
        </is>
      </c>
      <c r="C22" s="28" t="inlineStr">
        <is>
          <t>La fianza (mínimo 1 mes de renta en alquiler de vivienda) debe depositarse en el organismo autonómico correspondiente (IVIMA en Madrid, INCASOL en Cataluña, etc.). No es ingreso fiscal hasta que se devengue. El depósito autonómico es un trámite obligatorio.</t>
        </is>
      </c>
    </row>
    <row r="23"/>
    <row r="24" ht="22" customHeight="1">
      <c r="B24" s="26" t="inlineStr">
        <is>
          <t>Referencia catastral</t>
        </is>
      </c>
      <c r="C24" s="19" t="n"/>
    </row>
    <row r="25" ht="52" customHeight="1">
      <c r="B25" s="27" t="inlineStr">
        <is>
          <t>➤ Explicación:</t>
        </is>
      </c>
      <c r="C25" s="28" t="inlineStr">
        <is>
          <t>Dato identificativo del inmueble de 20 caracteres. Imprescindible para la declaración de la renta (modelo 100). Se obtiene en el recibo del IBI, escritura o sede electrónica del Catastro (www.catastro.meh.es).</t>
        </is>
      </c>
    </row>
    <row r="26"/>
    <row r="27" ht="22" customHeight="1">
      <c r="B27" s="26" t="inlineStr">
        <is>
          <t>Rendimiento neto y base imponible</t>
        </is>
      </c>
      <c r="C27" s="19" t="n"/>
    </row>
    <row r="28" ht="52" customHeight="1">
      <c r="B28" s="27" t="inlineStr">
        <is>
          <t>➤ Explicación:</t>
        </is>
      </c>
      <c r="C28" s="28" t="inlineStr">
        <is>
          <t>Rendimiento neto previo = Ingresos alquiler − Total gastos deducibles. Rendimiento neto reducido = Rendimiento neto previo − Reducción 60% (si aplica). Este importe se integra en la base imponible general del IRPF del propietario.</t>
        </is>
      </c>
    </row>
    <row r="29"/>
    <row r="30" ht="22" customHeight="1">
      <c r="B30" s="26" t="inlineStr">
        <is>
          <t>Sociedades patrimoniales (SL)</t>
        </is>
      </c>
      <c r="C30" s="19" t="n"/>
    </row>
    <row r="31" ht="52" customHeight="1">
      <c r="B31" s="27" t="inlineStr">
        <is>
          <t>➤ Explicación:</t>
        </is>
      </c>
      <c r="C31" s="28" t="inlineStr">
        <is>
          <t>Las SL patrimoniales tributan por Impuesto de Sociedades (IS), NO por IRPF. No pueden aplicar la reducción del 60%. La amortización contable y fiscal puede diferir. Se recomienda asesoramiento fiscal especializado.</t>
        </is>
      </c>
    </row>
    <row r="32"/>
    <row r="33" ht="22" customHeight="1">
      <c r="B33" s="26" t="inlineStr">
        <is>
          <t>Nota simple registral y certificado energético</t>
        </is>
      </c>
      <c r="C33" s="19" t="n"/>
    </row>
    <row r="34" ht="52" customHeight="1">
      <c r="B34" s="27" t="inlineStr">
        <is>
          <t>➤ Explicación:</t>
        </is>
      </c>
      <c r="C34" s="28" t="inlineStr">
        <is>
          <t>Para formalizar un contrato de alquiler se recomienda disponer de nota simple actualizada del Registro de la Propiedad y certificado de eficiencia energética (obligatorio para arrendar desde 2013 según RD 235/2013).</t>
        </is>
      </c>
    </row>
    <row r="35"/>
    <row r="36" ht="22" customHeight="1">
      <c r="B36" s="26" t="inlineStr">
        <is>
          <t>Modelos y declaraciones</t>
        </is>
      </c>
      <c r="C36" s="19" t="n"/>
    </row>
    <row r="37" ht="52" customHeight="1">
      <c r="B37" s="27" t="inlineStr">
        <is>
          <t>➤ Explicación:</t>
        </is>
      </c>
      <c r="C37" s="28" t="inlineStr">
        <is>
          <t>Arrendadores particulares: Modelo 100 (IRPF anual). Si ingresos &gt; 1.000€ algún trimestre: Modelo 179 (declaración informativa, arrendamiento de vivienda). Arrendadores SL: Modelo 200 (IS). Retenciones si arrendatario es empresa: Modelo 115/180.</t>
        </is>
      </c>
    </row>
  </sheetData>
  <mergeCells count="13">
    <mergeCell ref="B1:C1"/>
    <mergeCell ref="B3:C3"/>
    <mergeCell ref="B6:C6"/>
    <mergeCell ref="B9:C9"/>
    <mergeCell ref="B12:C12"/>
    <mergeCell ref="B15:C15"/>
    <mergeCell ref="B18:C18"/>
    <mergeCell ref="B21:C21"/>
    <mergeCell ref="B24:C24"/>
    <mergeCell ref="B27:C27"/>
    <mergeCell ref="B30:C30"/>
    <mergeCell ref="B33:C33"/>
    <mergeCell ref="B36:C36"/>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2026-06-19T11:13:59Z</dcterms:created>
  <dcterms:modified xmlns:dcterms="http://purl.org/dc/terms/" xmlns:xsi="http://www.w3.org/2001/XMLSchema-instance" xsi:type="dcterms:W3CDTF">2026-06-19T11:13:59Z</dcterms:modified>
</cp:coreProperties>
</file>