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_Hipoteca" sheetId="1" state="visible" r:id="rId1"/>
    <sheet xmlns:r="http://schemas.openxmlformats.org/officeDocument/2006/relationships" name="Cuadro_Amortizacion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.00&quot; €&quot;"/>
    <numFmt numFmtId="166" formatCode="0.0000%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</font>
    <font>
      <b val="1"/>
      <color rgb="0016A34A"/>
    </font>
    <font>
      <b val="1"/>
      <color rgb="00FFFFFF"/>
    </font>
    <font>
      <i val="1"/>
      <color rgb="00475569"/>
      <sz val="10"/>
    </font>
    <font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8FAFC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0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0" fontId="2" fillId="2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0" fontId="0" fillId="4" borderId="1" applyAlignment="1" pivotButton="0" quotePrefix="0" xfId="0">
      <alignment horizontal="right" vertical="center"/>
    </xf>
    <xf numFmtId="1" fontId="0" fillId="4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0" fontId="0" fillId="0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0" fontId="2" fillId="2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right" vertical="center"/>
    </xf>
    <xf numFmtId="0" fontId="0" fillId="6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center" vertical="center"/>
    </xf>
    <xf numFmtId="165" fontId="0" fillId="6" borderId="1" applyAlignment="1" pivotButton="0" quotePrefix="0" xfId="0">
      <alignment horizontal="right" vertical="center"/>
    </xf>
    <xf numFmtId="0" fontId="5" fillId="3" borderId="0" pivotButton="0" quotePrefix="0" xfId="0"/>
    <xf numFmtId="165" fontId="5" fillId="3" borderId="1" pivotButton="0" quotePrefix="0" xfId="0"/>
    <xf numFmtId="0" fontId="3" fillId="6" borderId="1" applyAlignment="1" pivotButton="0" quotePrefix="0" xfId="0">
      <alignment horizontal="left" vertical="center" wrapText="1"/>
    </xf>
    <xf numFmtId="165" fontId="0" fillId="0" borderId="1" pivotButton="0" quotePrefix="0" xfId="0"/>
    <xf numFmtId="1" fontId="0" fillId="0" borderId="1" applyAlignment="1" pivotButton="0" quotePrefix="0" xfId="0">
      <alignment horizontal="right" vertical="center"/>
    </xf>
    <xf numFmtId="10" fontId="0" fillId="6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top" wrapText="1"/>
    </xf>
    <xf numFmtId="164" fontId="0" fillId="4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right" vertical="center"/>
    </xf>
    <xf numFmtId="164" fontId="0" fillId="6" borderId="1" applyAlignment="1" pivotButton="0" quotePrefix="0" xfId="0">
      <alignment horizontal="center" vertical="center"/>
    </xf>
    <xf numFmtId="165" fontId="0" fillId="6" borderId="1" applyAlignment="1" pivotButton="0" quotePrefix="0" xfId="0">
      <alignment horizontal="right" vertical="center"/>
    </xf>
    <xf numFmtId="165" fontId="5" fillId="3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color rgb="00DC2626"/>
      </font>
      <fill>
        <patternFill patternType="solid">
          <fgColor rgb="00FEE2E2"/>
        </patternFill>
      </fill>
    </dxf>
    <dxf>
      <font>
        <b val="1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del capital pendiente</a:t>
            </a:r>
          </a:p>
        </rich>
      </tx>
    </title>
    <plotArea>
      <lineChart>
        <grouping val="standard"/>
        <ser>
          <idx val="0"/>
          <order val="0"/>
          <tx>
            <strRef>
              <f>'Cuadro_Amortizacion'!H2</f>
            </strRef>
          </tx>
          <spPr>
            <a:ln xmlns:a="http://schemas.openxmlformats.org/drawingml/2006/main" w="22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'Cuadro_Amortizacion'!$A$3:$A$12</f>
            </numRef>
          </cat>
          <val>
            <numRef>
              <f>'Cuadro_Amortizacion'!$H$3:$H$12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Periodo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Capital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Cuota actual vs. cuota nueva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'Resumen'!G5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'Resumen'!$F$6:$F$7</f>
            </numRef>
          </cat>
          <val>
            <numRef>
              <f>'Resumen'!$G$6:$G$7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Capital amortizado vs. intereses</a:t>
            </a:r>
          </a:p>
        </rich>
      </tx>
    </title>
    <plotArea>
      <pieChart>
        <varyColors val="1"/>
        <ser>
          <idx val="0"/>
          <order val="0"/>
          <tx>
            <strRef>
              <f>'Resumen'!G11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'Resumen'!$F$12:$F$13</f>
            </numRef>
          </cat>
          <val>
            <numRef>
              <f>'Resumen'!$G$12:$G$13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27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14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27</row>
      <rowOff>0</rowOff>
    </from>
    <ext cx="36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2" customWidth="1" min="2" max="2"/>
    <col width="32" customWidth="1" min="3" max="3"/>
    <col width="3" customWidth="1" min="4" max="4"/>
    <col width="18" customWidth="1" min="5" max="5"/>
    <col width="48" customWidth="1" min="6" max="6"/>
  </cols>
  <sheetData>
    <row r="1"/>
    <row r="2" ht="26" customHeight="1">
      <c r="B2" s="1" t="inlineStr">
        <is>
          <t>AMORTIZACIÓN ANTICIPADA DE HIPOTECA — CAPITAL O CUOTA</t>
        </is>
      </c>
    </row>
    <row r="3"/>
    <row r="4">
      <c r="B4" s="2" t="inlineStr">
        <is>
          <t>PARÁMETROS DE LA HIPOTECA</t>
        </is>
      </c>
      <c r="E4" s="2" t="inlineStr">
        <is>
          <t>TABLA DE MODALIDADES</t>
        </is>
      </c>
    </row>
    <row r="5">
      <c r="B5" s="3" t="inlineStr">
        <is>
          <t>Titular</t>
        </is>
      </c>
      <c r="C5" s="4" t="inlineStr">
        <is>
          <t>María García Fernández</t>
        </is>
      </c>
      <c r="E5" s="5" t="inlineStr">
        <is>
          <t>Modalidad</t>
        </is>
      </c>
      <c r="F5" s="5" t="inlineStr">
        <is>
          <t>Descripción</t>
        </is>
      </c>
    </row>
    <row r="6">
      <c r="B6" s="3" t="inlineStr">
        <is>
          <t>NIF</t>
        </is>
      </c>
      <c r="C6" s="4" t="inlineStr">
        <is>
          <t>12345678Z</t>
        </is>
      </c>
      <c r="E6" s="6" t="inlineStr">
        <is>
          <t>Reducir cuota</t>
        </is>
      </c>
      <c r="F6" s="7" t="inlineStr">
        <is>
          <t>Mantiene el plazo y reduce la mensualidad</t>
        </is>
      </c>
    </row>
    <row r="7">
      <c r="B7" s="3" t="inlineStr">
        <is>
          <t>Inmueble</t>
        </is>
      </c>
      <c r="C7" s="4" t="inlineStr">
        <is>
          <t>Vivienda habitual — Piso</t>
        </is>
      </c>
      <c r="E7" s="6" t="inlineStr">
        <is>
          <t>Reducir plazo</t>
        </is>
      </c>
      <c r="F7" s="7" t="inlineStr">
        <is>
          <t>Mantiene una cuota similar y acorta la duración</t>
        </is>
      </c>
    </row>
    <row r="8">
      <c r="B8" s="3" t="inlineStr">
        <is>
          <t>Dirección</t>
        </is>
      </c>
      <c r="C8" s="4" t="inlineStr">
        <is>
          <t>Calle Mayor 12, 3ºB, Madrid</t>
        </is>
      </c>
    </row>
    <row r="9">
      <c r="B9" s="3" t="inlineStr">
        <is>
          <t>Referencia catastral</t>
        </is>
      </c>
      <c r="C9" s="4" t="inlineStr">
        <is>
          <t>2397005VK3829G0001XA</t>
        </is>
      </c>
    </row>
    <row r="10">
      <c r="B10" s="3" t="inlineStr">
        <is>
          <t>Entidad bancaria</t>
        </is>
      </c>
      <c r="C10" s="4" t="inlineStr">
        <is>
          <t>Banco Mediterráneo, S.A.</t>
        </is>
      </c>
    </row>
    <row r="11">
      <c r="B11" s="3" t="inlineStr">
        <is>
          <t>Fecha de firma</t>
        </is>
      </c>
      <c r="C11" s="34" t="n">
        <v>46037</v>
      </c>
    </row>
    <row r="12">
      <c r="B12" s="3" t="inlineStr">
        <is>
          <t>Capital inicial (€)</t>
        </is>
      </c>
      <c r="C12" s="35" t="n">
        <v>200000</v>
      </c>
    </row>
    <row r="13">
      <c r="B13" s="3" t="inlineStr">
        <is>
          <t>Capital pendiente (€)</t>
        </is>
      </c>
      <c r="C13" s="35" t="n">
        <v>148000</v>
      </c>
    </row>
    <row r="14">
      <c r="B14" s="3" t="inlineStr">
        <is>
          <t>Tipo de interés anual (%)</t>
        </is>
      </c>
      <c r="C14" s="10" t="n">
        <v>0.0285</v>
      </c>
    </row>
    <row r="15">
      <c r="B15" s="3" t="inlineStr">
        <is>
          <t>Plazo original (meses)</t>
        </is>
      </c>
      <c r="C15" s="11" t="n">
        <v>300</v>
      </c>
    </row>
    <row r="16">
      <c r="B16" s="3" t="inlineStr">
        <is>
          <t>Meses pendientes</t>
        </is>
      </c>
      <c r="C16" s="11" t="n">
        <v>228</v>
      </c>
    </row>
    <row r="17">
      <c r="B17" s="3" t="inlineStr">
        <is>
          <t>Cuota mensual actual (€)</t>
        </is>
      </c>
      <c r="C17" s="35" t="n">
        <v>798.45</v>
      </c>
    </row>
    <row r="18">
      <c r="B18" s="3" t="inlineStr">
        <is>
          <t>Fecha de amortización anticipada</t>
        </is>
      </c>
      <c r="C18" s="34" t="n">
        <v>46082</v>
      </c>
    </row>
    <row r="19">
      <c r="B19" s="3" t="inlineStr">
        <is>
          <t>Importe a amortizar (€)</t>
        </is>
      </c>
      <c r="C19" s="35" t="n">
        <v>25000</v>
      </c>
    </row>
    <row r="20">
      <c r="B20" s="3" t="inlineStr">
        <is>
          <t>Modalidad</t>
        </is>
      </c>
      <c r="C20" s="4" t="inlineStr">
        <is>
          <t>Reducir cuota</t>
        </is>
      </c>
    </row>
    <row r="21">
      <c r="B21" s="3" t="inlineStr">
        <is>
          <t>Comisión de amortización (%)</t>
        </is>
      </c>
      <c r="C21" s="10" t="n">
        <v>0.005</v>
      </c>
    </row>
    <row r="22">
      <c r="B22" s="3" t="inlineStr">
        <is>
          <t>Deducción fiscal aplicable</t>
        </is>
      </c>
      <c r="C22" s="4" t="inlineStr">
        <is>
          <t>Sí</t>
        </is>
      </c>
    </row>
    <row r="23"/>
    <row r="24">
      <c r="B24" s="2" t="inlineStr">
        <is>
          <t>CÁLCULOS PRINCIPALES</t>
        </is>
      </c>
    </row>
    <row r="25">
      <c r="B25" s="3" t="inlineStr">
        <is>
          <t>Comisión de amortización (€)</t>
        </is>
      </c>
      <c r="C25" s="36">
        <f>C17*C19</f>
        <v/>
      </c>
    </row>
    <row r="26">
      <c r="B26" s="3" t="inlineStr">
        <is>
          <t>Capital pendiente después de amortizar (€)</t>
        </is>
      </c>
      <c r="C26" s="36">
        <f>C11-C17</f>
        <v/>
      </c>
    </row>
    <row r="27">
      <c r="B27" s="3" t="inlineStr">
        <is>
          <t>Tipo de interés mensual</t>
        </is>
      </c>
      <c r="C27" s="37">
        <f>C12/12</f>
        <v/>
      </c>
    </row>
    <row r="28">
      <c r="B28" s="3" t="inlineStr">
        <is>
          <t>Cuota teórica tras amortizar (€)</t>
        </is>
      </c>
      <c r="C28" s="36">
        <f>-PMT(C27,C14,C26)</f>
        <v/>
      </c>
    </row>
    <row r="29">
      <c r="B29" s="3" t="inlineStr">
        <is>
          <t>Ahorro mensual (€)</t>
        </is>
      </c>
      <c r="C29" s="38">
        <f>C15-C28</f>
        <v/>
      </c>
    </row>
    <row r="30">
      <c r="B30" s="3" t="inlineStr">
        <is>
          <t>Intereses pendientes antes (€)</t>
        </is>
      </c>
      <c r="C30" s="36">
        <f>C15*C14-C11</f>
        <v/>
      </c>
    </row>
    <row r="31">
      <c r="B31" s="3" t="inlineStr">
        <is>
          <t>Intereses pendientes después (€)</t>
        </is>
      </c>
      <c r="C31" s="36">
        <f>IFERROR('Cuadro_Amortizacion'!I13,C30)</f>
        <v/>
      </c>
    </row>
    <row r="32">
      <c r="B32" s="3" t="inlineStr">
        <is>
          <t>Ahorro total de intereses (€)</t>
        </is>
      </c>
      <c r="C32" s="38">
        <f>C30-C31-C25</f>
        <v/>
      </c>
    </row>
    <row r="33">
      <c r="B33" s="3" t="inlineStr">
        <is>
          <t>Porcentaje de reducción del capital</t>
        </is>
      </c>
      <c r="C33" s="15">
        <f>IFERROR(C17/C11,0)</f>
        <v/>
      </c>
    </row>
    <row r="34">
      <c r="B34" s="3" t="inlineStr">
        <is>
          <t>Descripción de la modalidad</t>
        </is>
      </c>
      <c r="C34" s="7">
        <f>IFERROR(VLOOKUP(C18,E6:F7,2,FALSE),"")</f>
        <v/>
      </c>
      <c r="D34" s="16" t="n"/>
      <c r="E34" s="16" t="n"/>
      <c r="F34" s="17" t="n"/>
    </row>
    <row r="35">
      <c r="B35" s="3" t="inlineStr">
        <is>
          <t>Recomendación</t>
        </is>
      </c>
      <c r="C35" s="7">
        <f>IF(C18="Reducir cuota","Conviene si se busca menor esfuerzo mensual","Conviene si se busca maximizar el ahorro de intereses")</f>
        <v/>
      </c>
      <c r="D35" s="16" t="n"/>
      <c r="E35" s="16" t="n"/>
      <c r="F35" s="17" t="n"/>
    </row>
  </sheetData>
  <mergeCells count="6">
    <mergeCell ref="B2:F2"/>
    <mergeCell ref="B4:C4"/>
    <mergeCell ref="E4:F4"/>
    <mergeCell ref="B24:C24"/>
    <mergeCell ref="C35:F35"/>
    <mergeCell ref="C34:F34"/>
  </mergeCells>
  <dataValidations count="2">
    <dataValidation sqref="C18" showErrorMessage="1" showInputMessage="1" allowBlank="0" type="list">
      <formula1>"Reducir cuota,Reducir plazo"</formula1>
    </dataValidation>
    <dataValidation sqref="C22" showErrorMessage="1" showInputMessage="1" allowBlank="0" type="list">
      <formula1>"Sí,No"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3" customWidth="1" min="2" max="2"/>
    <col width="17" customWidth="1" min="3" max="3"/>
    <col width="16" customWidth="1" min="4" max="4"/>
    <col width="14" customWidth="1" min="5" max="5"/>
    <col width="19" customWidth="1" min="6" max="6"/>
    <col width="22" customWidth="1" min="7" max="7"/>
    <col width="18" customWidth="1" min="8" max="8"/>
    <col width="19" customWidth="1" min="9" max="9"/>
    <col width="21" customWidth="1" min="10" max="10"/>
    <col width="17" customWidth="1" min="11" max="11"/>
    <col width="22" customWidth="1" min="12" max="12"/>
  </cols>
  <sheetData>
    <row r="1" ht="24" customHeight="1">
      <c r="A1" s="1" t="inlineStr">
        <is>
          <t>CUADRO DE AMORTIZACIÓN — PRIMEROS PERIODOS TRAS LA AMORTIZACIÓN ANTICIPADA</t>
        </is>
      </c>
    </row>
    <row r="2">
      <c r="A2" s="18" t="inlineStr">
        <is>
          <t>Nº periodo</t>
        </is>
      </c>
      <c r="B2" s="18" t="inlineStr">
        <is>
          <t>Fecha de pago</t>
        </is>
      </c>
      <c r="C2" s="18" t="inlineStr">
        <is>
          <t>Capital inicial (€)</t>
        </is>
      </c>
      <c r="D2" s="18" t="inlineStr">
        <is>
          <t>Cuota prevista (€)</t>
        </is>
      </c>
      <c r="E2" s="18" t="inlineStr">
        <is>
          <t>Intereses (€)</t>
        </is>
      </c>
      <c r="F2" s="18" t="inlineStr">
        <is>
          <t>Capital amortizado (€)</t>
        </is>
      </c>
      <c r="G2" s="18" t="inlineStr">
        <is>
          <t>Amortización anticipada (€)</t>
        </is>
      </c>
      <c r="H2" s="18" t="inlineStr">
        <is>
          <t>Capital pendiente (€)</t>
        </is>
      </c>
      <c r="I2" s="18" t="inlineStr">
        <is>
          <t>Interés acumulado (€)</t>
        </is>
      </c>
      <c r="J2" s="18" t="inlineStr">
        <is>
          <t>Cuota sin amortización (€)</t>
        </is>
      </c>
      <c r="K2" s="18" t="inlineStr">
        <is>
          <t>Ahorro mensual (€)</t>
        </is>
      </c>
      <c r="L2" s="18" t="inlineStr">
        <is>
          <t>Estado</t>
        </is>
      </c>
    </row>
    <row r="3">
      <c r="A3" s="19" t="n">
        <v>1</v>
      </c>
      <c r="B3" s="39">
        <f>EDATE('Datos_Hipoteca'!$C$16,A3)</f>
        <v/>
      </c>
      <c r="C3" s="40">
        <f>'Datos_Hipoteca'!$C$26</f>
        <v/>
      </c>
      <c r="D3" s="40">
        <f>'Datos_Hipoteca'!$C$28</f>
        <v/>
      </c>
      <c r="E3" s="40">
        <f>C3*'Datos_Hipoteca'!$C$27</f>
        <v/>
      </c>
      <c r="F3" s="40">
        <f>D3-E3</f>
        <v/>
      </c>
      <c r="G3" s="40">
        <f>'Datos_Hipoteca'!$C$17</f>
        <v/>
      </c>
      <c r="H3" s="40">
        <f>MAX(0,C3-F3-G3)</f>
        <v/>
      </c>
      <c r="I3" s="40">
        <f>SUM($E$3:E3)</f>
        <v/>
      </c>
      <c r="J3" s="40">
        <f>'Datos_Hipoteca'!$C$15</f>
        <v/>
      </c>
      <c r="K3" s="40">
        <f>J3-D3</f>
        <v/>
      </c>
      <c r="L3" s="19">
        <f>IF(H3&lt;=0,"Hipoteca cancelada",IF(G3&gt;0,"Amortización anticipada","Pago ordinario"))</f>
        <v/>
      </c>
    </row>
    <row r="4">
      <c r="A4" s="22" t="n">
        <v>2</v>
      </c>
      <c r="B4" s="41">
        <f>EDATE('Datos_Hipoteca'!$C$16,A4)</f>
        <v/>
      </c>
      <c r="C4" s="42">
        <f>H3</f>
        <v/>
      </c>
      <c r="D4" s="42">
        <f>'Datos_Hipoteca'!$C$28</f>
        <v/>
      </c>
      <c r="E4" s="42">
        <f>C4*'Datos_Hipoteca'!$C$27</f>
        <v/>
      </c>
      <c r="F4" s="42">
        <f>D4-E4</f>
        <v/>
      </c>
      <c r="G4" s="42" t="n">
        <v>0</v>
      </c>
      <c r="H4" s="42">
        <f>MAX(0,C4-F4-G4)</f>
        <v/>
      </c>
      <c r="I4" s="42">
        <f>SUM($E$3:E4)</f>
        <v/>
      </c>
      <c r="J4" s="42">
        <f>'Datos_Hipoteca'!$C$15</f>
        <v/>
      </c>
      <c r="K4" s="42">
        <f>J4-D4</f>
        <v/>
      </c>
      <c r="L4" s="22">
        <f>IF(H4&lt;=0,"Hipoteca cancelada",IF(G4&gt;0,"Amortización anticipada","Pago ordinario"))</f>
        <v/>
      </c>
    </row>
    <row r="5">
      <c r="A5" s="19" t="n">
        <v>3</v>
      </c>
      <c r="B5" s="39">
        <f>EDATE('Datos_Hipoteca'!$C$16,A5)</f>
        <v/>
      </c>
      <c r="C5" s="40">
        <f>H4</f>
        <v/>
      </c>
      <c r="D5" s="40">
        <f>'Datos_Hipoteca'!$C$28</f>
        <v/>
      </c>
      <c r="E5" s="40">
        <f>C5*'Datos_Hipoteca'!$C$27</f>
        <v/>
      </c>
      <c r="F5" s="40">
        <f>D5-E5</f>
        <v/>
      </c>
      <c r="G5" s="40" t="n">
        <v>0</v>
      </c>
      <c r="H5" s="40">
        <f>MAX(0,C5-F5-G5)</f>
        <v/>
      </c>
      <c r="I5" s="40">
        <f>SUM($E$3:E5)</f>
        <v/>
      </c>
      <c r="J5" s="40">
        <f>'Datos_Hipoteca'!$C$15</f>
        <v/>
      </c>
      <c r="K5" s="40">
        <f>J5-D5</f>
        <v/>
      </c>
      <c r="L5" s="19">
        <f>IF(H5&lt;=0,"Hipoteca cancelada",IF(G5&gt;0,"Amortización anticipada","Pago ordinario"))</f>
        <v/>
      </c>
    </row>
    <row r="6">
      <c r="A6" s="22" t="n">
        <v>4</v>
      </c>
      <c r="B6" s="41">
        <f>EDATE('Datos_Hipoteca'!$C$16,A6)</f>
        <v/>
      </c>
      <c r="C6" s="42">
        <f>H5</f>
        <v/>
      </c>
      <c r="D6" s="42">
        <f>'Datos_Hipoteca'!$C$28</f>
        <v/>
      </c>
      <c r="E6" s="42">
        <f>C6*'Datos_Hipoteca'!$C$27</f>
        <v/>
      </c>
      <c r="F6" s="42">
        <f>D6-E6</f>
        <v/>
      </c>
      <c r="G6" s="42" t="n">
        <v>0</v>
      </c>
      <c r="H6" s="42">
        <f>MAX(0,C6-F6-G6)</f>
        <v/>
      </c>
      <c r="I6" s="42">
        <f>SUM($E$3:E6)</f>
        <v/>
      </c>
      <c r="J6" s="42">
        <f>'Datos_Hipoteca'!$C$15</f>
        <v/>
      </c>
      <c r="K6" s="42">
        <f>J6-D6</f>
        <v/>
      </c>
      <c r="L6" s="22">
        <f>IF(H6&lt;=0,"Hipoteca cancelada",IF(G6&gt;0,"Amortización anticipada","Pago ordinario"))</f>
        <v/>
      </c>
    </row>
    <row r="7">
      <c r="A7" s="19" t="n">
        <v>5</v>
      </c>
      <c r="B7" s="39">
        <f>EDATE('Datos_Hipoteca'!$C$16,A7)</f>
        <v/>
      </c>
      <c r="C7" s="40">
        <f>H6</f>
        <v/>
      </c>
      <c r="D7" s="40">
        <f>'Datos_Hipoteca'!$C$28</f>
        <v/>
      </c>
      <c r="E7" s="40">
        <f>C7*'Datos_Hipoteca'!$C$27</f>
        <v/>
      </c>
      <c r="F7" s="40">
        <f>D7-E7</f>
        <v/>
      </c>
      <c r="G7" s="40" t="n">
        <v>0</v>
      </c>
      <c r="H7" s="40">
        <f>MAX(0,C7-F7-G7)</f>
        <v/>
      </c>
      <c r="I7" s="40">
        <f>SUM($E$3:E7)</f>
        <v/>
      </c>
      <c r="J7" s="40">
        <f>'Datos_Hipoteca'!$C$15</f>
        <v/>
      </c>
      <c r="K7" s="40">
        <f>J7-D7</f>
        <v/>
      </c>
      <c r="L7" s="19">
        <f>IF(H7&lt;=0,"Hipoteca cancelada",IF(G7&gt;0,"Amortización anticipada","Pago ordinario"))</f>
        <v/>
      </c>
    </row>
    <row r="8">
      <c r="A8" s="22" t="n">
        <v>6</v>
      </c>
      <c r="B8" s="41">
        <f>EDATE('Datos_Hipoteca'!$C$16,A8)</f>
        <v/>
      </c>
      <c r="C8" s="42">
        <f>H7</f>
        <v/>
      </c>
      <c r="D8" s="42">
        <f>'Datos_Hipoteca'!$C$28</f>
        <v/>
      </c>
      <c r="E8" s="42">
        <f>C8*'Datos_Hipoteca'!$C$27</f>
        <v/>
      </c>
      <c r="F8" s="42">
        <f>D8-E8</f>
        <v/>
      </c>
      <c r="G8" s="42" t="n">
        <v>0</v>
      </c>
      <c r="H8" s="42">
        <f>MAX(0,C8-F8-G8)</f>
        <v/>
      </c>
      <c r="I8" s="42">
        <f>SUM($E$3:E8)</f>
        <v/>
      </c>
      <c r="J8" s="42">
        <f>'Datos_Hipoteca'!$C$15</f>
        <v/>
      </c>
      <c r="K8" s="42">
        <f>J8-D8</f>
        <v/>
      </c>
      <c r="L8" s="22">
        <f>IF(H8&lt;=0,"Hipoteca cancelada",IF(G8&gt;0,"Amortización anticipada","Pago ordinario"))</f>
        <v/>
      </c>
    </row>
    <row r="9">
      <c r="A9" s="19" t="n">
        <v>7</v>
      </c>
      <c r="B9" s="39">
        <f>EDATE('Datos_Hipoteca'!$C$16,A9)</f>
        <v/>
      </c>
      <c r="C9" s="40">
        <f>H8</f>
        <v/>
      </c>
      <c r="D9" s="40">
        <f>'Datos_Hipoteca'!$C$28</f>
        <v/>
      </c>
      <c r="E9" s="40">
        <f>C9*'Datos_Hipoteca'!$C$27</f>
        <v/>
      </c>
      <c r="F9" s="40">
        <f>D9-E9</f>
        <v/>
      </c>
      <c r="G9" s="40" t="n">
        <v>0</v>
      </c>
      <c r="H9" s="40">
        <f>MAX(0,C9-F9-G9)</f>
        <v/>
      </c>
      <c r="I9" s="40">
        <f>SUM($E$3:E9)</f>
        <v/>
      </c>
      <c r="J9" s="40">
        <f>'Datos_Hipoteca'!$C$15</f>
        <v/>
      </c>
      <c r="K9" s="40">
        <f>J9-D9</f>
        <v/>
      </c>
      <c r="L9" s="19">
        <f>IF(H9&lt;=0,"Hipoteca cancelada",IF(G9&gt;0,"Amortización anticipada","Pago ordinario"))</f>
        <v/>
      </c>
    </row>
    <row r="10">
      <c r="A10" s="22" t="n">
        <v>8</v>
      </c>
      <c r="B10" s="41">
        <f>EDATE('Datos_Hipoteca'!$C$16,A10)</f>
        <v/>
      </c>
      <c r="C10" s="42">
        <f>H9</f>
        <v/>
      </c>
      <c r="D10" s="42">
        <f>'Datos_Hipoteca'!$C$28</f>
        <v/>
      </c>
      <c r="E10" s="42">
        <f>C10*'Datos_Hipoteca'!$C$27</f>
        <v/>
      </c>
      <c r="F10" s="42">
        <f>D10-E10</f>
        <v/>
      </c>
      <c r="G10" s="42" t="n">
        <v>0</v>
      </c>
      <c r="H10" s="42">
        <f>MAX(0,C10-F10-G10)</f>
        <v/>
      </c>
      <c r="I10" s="42">
        <f>SUM($E$3:E10)</f>
        <v/>
      </c>
      <c r="J10" s="42">
        <f>'Datos_Hipoteca'!$C$15</f>
        <v/>
      </c>
      <c r="K10" s="42">
        <f>J10-D10</f>
        <v/>
      </c>
      <c r="L10" s="22">
        <f>IF(H10&lt;=0,"Hipoteca cancelada",IF(G10&gt;0,"Amortización anticipada","Pago ordinario"))</f>
        <v/>
      </c>
    </row>
    <row r="11">
      <c r="A11" s="19" t="n">
        <v>9</v>
      </c>
      <c r="B11" s="39">
        <f>EDATE('Datos_Hipoteca'!$C$16,A11)</f>
        <v/>
      </c>
      <c r="C11" s="40">
        <f>H10</f>
        <v/>
      </c>
      <c r="D11" s="40">
        <f>'Datos_Hipoteca'!$C$28</f>
        <v/>
      </c>
      <c r="E11" s="40">
        <f>C11*'Datos_Hipoteca'!$C$27</f>
        <v/>
      </c>
      <c r="F11" s="40">
        <f>D11-E11</f>
        <v/>
      </c>
      <c r="G11" s="40" t="n">
        <v>0</v>
      </c>
      <c r="H11" s="40">
        <f>MAX(0,C11-F11-G11)</f>
        <v/>
      </c>
      <c r="I11" s="40">
        <f>SUM($E$3:E11)</f>
        <v/>
      </c>
      <c r="J11" s="40">
        <f>'Datos_Hipoteca'!$C$15</f>
        <v/>
      </c>
      <c r="K11" s="40">
        <f>J11-D11</f>
        <v/>
      </c>
      <c r="L11" s="19">
        <f>IF(H11&lt;=0,"Hipoteca cancelada",IF(G11&gt;0,"Amortización anticipada","Pago ordinario"))</f>
        <v/>
      </c>
    </row>
    <row r="12">
      <c r="A12" s="22" t="n">
        <v>10</v>
      </c>
      <c r="B12" s="41">
        <f>EDATE('Datos_Hipoteca'!$C$16,A12)</f>
        <v/>
      </c>
      <c r="C12" s="42">
        <f>H11</f>
        <v/>
      </c>
      <c r="D12" s="42">
        <f>'Datos_Hipoteca'!$C$28</f>
        <v/>
      </c>
      <c r="E12" s="42">
        <f>C12*'Datos_Hipoteca'!$C$27</f>
        <v/>
      </c>
      <c r="F12" s="42">
        <f>D12-E12</f>
        <v/>
      </c>
      <c r="G12" s="42" t="n">
        <v>0</v>
      </c>
      <c r="H12" s="42">
        <f>MAX(0,C12-F12-G12)</f>
        <v/>
      </c>
      <c r="I12" s="42">
        <f>SUM($E$3:E12)</f>
        <v/>
      </c>
      <c r="J12" s="42">
        <f>'Datos_Hipoteca'!$C$15</f>
        <v/>
      </c>
      <c r="K12" s="42">
        <f>J12-D12</f>
        <v/>
      </c>
      <c r="L12" s="22">
        <f>IF(H12&lt;=0,"Hipoteca cancelada",IF(G12&gt;0,"Amortización anticipada","Pago ordinario"))</f>
        <v/>
      </c>
    </row>
    <row r="13">
      <c r="A13" s="25" t="inlineStr">
        <is>
          <t>TOTALES</t>
        </is>
      </c>
      <c r="E13" s="43">
        <f>SUM(E3:E12)</f>
        <v/>
      </c>
      <c r="F13" s="43">
        <f>SUM(F3:F12)</f>
        <v/>
      </c>
      <c r="G13" s="43">
        <f>SUM(G3:G12)</f>
        <v/>
      </c>
      <c r="K13" s="43">
        <f>SUM(K3:K12)</f>
        <v/>
      </c>
    </row>
  </sheetData>
  <mergeCells count="1">
    <mergeCell ref="A1:L1"/>
  </mergeCells>
  <conditionalFormatting sqref="K3:K12">
    <cfRule type="expression" priority="1" dxfId="0" stopIfTrue="1">
      <formula>K3&gt;0</formula>
    </cfRule>
  </conditionalFormatting>
  <conditionalFormatting sqref="H3:H12">
    <cfRule type="expression" priority="2" dxfId="1" stopIfTrue="1">
      <formula>H3&gt;'Datos_Hipoteca'!$C$11*0.8</formula>
    </cfRule>
  </conditionalFormatting>
  <conditionalFormatting sqref="L3:L12">
    <cfRule type="expression" priority="3" dxfId="2" stopIfTrue="1">
      <formula>L3="Amortización anticipada"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18" customWidth="1" min="3" max="3"/>
    <col width="18" customWidth="1" min="4" max="4"/>
    <col width="3" customWidth="1" min="5" max="5"/>
    <col width="24" customWidth="1" min="6" max="6"/>
    <col width="16" customWidth="1" min="7" max="7"/>
    <col width="14" customWidth="1" min="8" max="8"/>
  </cols>
  <sheetData>
    <row r="1"/>
    <row r="2" ht="26" customHeight="1">
      <c r="B2" s="1" t="inlineStr">
        <is>
          <t>RESUMEN EJECUTIVO — AMORTIZACIÓN ANTICIPADA</t>
        </is>
      </c>
    </row>
    <row r="3"/>
    <row r="4">
      <c r="B4" s="2" t="inlineStr">
        <is>
          <t>INDICADORES CLAVE</t>
        </is>
      </c>
      <c r="F4" s="2" t="inlineStr">
        <is>
          <t>COMPARATIVA DE CUOTAS</t>
        </is>
      </c>
    </row>
    <row r="5">
      <c r="B5" s="3" t="inlineStr">
        <is>
          <t>Capital pendiente antes de amortizar (€)</t>
        </is>
      </c>
      <c r="C5" s="36">
        <f>'Datos_Hipoteca'!$C$11</f>
        <v/>
      </c>
      <c r="D5" s="17" t="n"/>
      <c r="F5" s="5" t="inlineStr">
        <is>
          <t>Concepto</t>
        </is>
      </c>
      <c r="G5" s="5" t="inlineStr">
        <is>
          <t>Importe (€)</t>
        </is>
      </c>
    </row>
    <row r="6">
      <c r="B6" s="27" t="inlineStr">
        <is>
          <t>Importe amortizado (€)</t>
        </is>
      </c>
      <c r="C6" s="42">
        <f>'Datos_Hipoteca'!$C$17</f>
        <v/>
      </c>
      <c r="D6" s="17" t="n"/>
      <c r="F6" s="6" t="inlineStr">
        <is>
          <t>Cuota actual</t>
        </is>
      </c>
      <c r="G6" s="44">
        <f>'Datos_Hipoteca'!$C$15</f>
        <v/>
      </c>
    </row>
    <row r="7">
      <c r="B7" s="3" t="inlineStr">
        <is>
          <t>Capital pendiente después (€)</t>
        </is>
      </c>
      <c r="C7" s="36">
        <f>'Datos_Hipoteca'!$C$26</f>
        <v/>
      </c>
      <c r="D7" s="17" t="n"/>
      <c r="F7" s="6" t="inlineStr">
        <is>
          <t>Nueva cuota estimada</t>
        </is>
      </c>
      <c r="G7" s="44">
        <f>'Datos_Hipoteca'!$C$28</f>
        <v/>
      </c>
    </row>
    <row r="8">
      <c r="B8" s="27" t="inlineStr">
        <is>
          <t>Cuota actual (€)</t>
        </is>
      </c>
      <c r="C8" s="42">
        <f>'Datos_Hipoteca'!$C$15</f>
        <v/>
      </c>
      <c r="D8" s="17" t="n"/>
    </row>
    <row r="9">
      <c r="B9" s="3" t="inlineStr">
        <is>
          <t>Nueva cuota estimada (€)</t>
        </is>
      </c>
      <c r="C9" s="36">
        <f>'Datos_Hipoteca'!$C$28</f>
        <v/>
      </c>
      <c r="D9" s="17" t="n"/>
    </row>
    <row r="10">
      <c r="B10" s="27" t="inlineStr">
        <is>
          <t>Ahorro mensual (€)</t>
        </is>
      </c>
      <c r="C10" s="42">
        <f>'Datos_Hipoteca'!$C$29</f>
        <v/>
      </c>
      <c r="D10" s="17" t="n"/>
      <c r="F10" s="2" t="inlineStr">
        <is>
          <t>DISTRIBUCIÓN DEL PAGO</t>
        </is>
      </c>
    </row>
    <row r="11">
      <c r="B11" s="3" t="inlineStr">
        <is>
          <t>Intereses ahorrados (€)</t>
        </is>
      </c>
      <c r="C11" s="38">
        <f>'Datos_Hipoteca'!$C$32</f>
        <v/>
      </c>
      <c r="D11" s="17" t="n"/>
      <c r="F11" s="5" t="inlineStr">
        <is>
          <t>Componente</t>
        </is>
      </c>
      <c r="G11" s="5" t="inlineStr">
        <is>
          <t>Importe (€)</t>
        </is>
      </c>
    </row>
    <row r="12">
      <c r="B12" s="27" t="inlineStr">
        <is>
          <t>Comisión bancaria (€)</t>
        </is>
      </c>
      <c r="C12" s="42">
        <f>'Datos_Hipoteca'!$C$25</f>
        <v/>
      </c>
      <c r="D12" s="17" t="n"/>
      <c r="F12" s="6" t="inlineStr">
        <is>
          <t>Capital amortizado</t>
        </is>
      </c>
      <c r="G12" s="44">
        <f>SUM('Cuadro_Amortizacion'!F3:F12)</f>
        <v/>
      </c>
    </row>
    <row r="13">
      <c r="B13" s="3" t="inlineStr">
        <is>
          <t>Plazo reducido en meses (estimado)</t>
        </is>
      </c>
      <c r="C13" s="29">
        <f>IF('Datos_Hipoteca'!$C$18="Reducir plazo",MAX(0,'Datos_Hipoteca'!$C$14-ROUND('Datos_Hipoteca'!$C$26/MAX(1,'Datos_Hipoteca'!$C$15),0)),0)</f>
        <v/>
      </c>
      <c r="D13" s="17" t="n"/>
      <c r="F13" s="6" t="inlineStr">
        <is>
          <t>Intereses</t>
        </is>
      </c>
      <c r="G13" s="44">
        <f>SUM('Cuadro_Amortizacion'!E3:E12)</f>
        <v/>
      </c>
    </row>
    <row r="14">
      <c r="B14" s="27" t="inlineStr">
        <is>
          <t>Porcentaje de capital amortizado</t>
        </is>
      </c>
      <c r="C14" s="30">
        <f>'Datos_Hipoteca'!$C$33</f>
        <v/>
      </c>
      <c r="D14" s="17" t="n"/>
    </row>
    <row r="15">
      <c r="B15" s="3" t="inlineStr">
        <is>
          <t>Periodos con ahorro positivo</t>
        </is>
      </c>
      <c r="C15" s="29">
        <f>COUNTIF('Cuadro_Amortizacion'!K3:K12,"&gt;0")</f>
        <v/>
      </c>
      <c r="D15" s="17" t="n"/>
    </row>
    <row r="16">
      <c r="B16" s="27" t="inlineStr">
        <is>
          <t>Promedio de cuotas (€)</t>
        </is>
      </c>
      <c r="C16" s="42">
        <f>AVERAGE('Cuadro_Amortizacion'!D3:D12)</f>
        <v/>
      </c>
      <c r="D16" s="17" t="n"/>
    </row>
    <row r="17">
      <c r="B17" s="3" t="inlineStr">
        <is>
          <t>Total capital amortizado periodo (€)</t>
        </is>
      </c>
      <c r="C17" s="36">
        <f>SUM('Cuadro_Amortizacion'!F3:F12)</f>
        <v/>
      </c>
      <c r="D17" s="17" t="n"/>
    </row>
    <row r="18">
      <c r="B18" s="27" t="inlineStr">
        <is>
          <t>Indicador de conveniencia</t>
        </is>
      </c>
      <c r="C18" s="31">
        <f>IF('Datos_Hipoteca'!$C$32&gt;0,"Amortización favorable","Revisar condiciones")</f>
        <v/>
      </c>
      <c r="D18" s="17" t="n"/>
    </row>
    <row r="19"/>
    <row r="20"/>
    <row r="21">
      <c r="B21" s="2" t="inlineStr">
        <is>
          <t>NOTA LEGAL</t>
        </is>
      </c>
    </row>
    <row r="22">
      <c r="B22" s="32" t="inlineStr">
        <is>
          <t>Revisar la comisión de amortización anticipada según la escritura del préstamo y la Ley 5/2019, reguladora de los contratos de crédito inmobiliario. La amortización anticipada puede tener un tratamiento fiscal distinto según la fecha de compra de la vivienda y el régimen aplicable; consultar con la Agencia Tributaria antes de realizar la operación.</t>
        </is>
      </c>
    </row>
    <row r="23"/>
    <row r="24"/>
  </sheetData>
  <mergeCells count="20">
    <mergeCell ref="B2:H2"/>
    <mergeCell ref="B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B21:H21"/>
    <mergeCell ref="B22:H24"/>
    <mergeCell ref="F4:H4"/>
    <mergeCell ref="F10:H10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/>
    <row r="2" ht="26" customHeight="1">
      <c r="B2" s="1" t="inlineStr">
        <is>
          <t>INSTRUCCIONES DE USO</t>
        </is>
      </c>
    </row>
    <row r="3"/>
    <row r="4">
      <c r="B4" s="2" t="inlineStr">
        <is>
          <t>Datos_Hipoteca</t>
        </is>
      </c>
    </row>
    <row r="5">
      <c r="B5" s="33" t="inlineStr">
        <is>
          <t>Introduzca los datos del préstamo en las celdas con fondo amarillo: titular, NIF, inmueble, dirección, referencia catastral, entidad, fechas, capitales, tipo de interés, plazos, cuota actual, importe a amortizar, modalidad (Reducir cuota / Reducir plazo), comisión y deducción fiscal. Los cálculos principales se actualizan automáticamente.</t>
        </is>
      </c>
    </row>
    <row r="6"/>
    <row r="7"/>
    <row r="8"/>
    <row r="9">
      <c r="B9" s="2" t="inlineStr">
        <is>
          <t>Cuadro_Amortizacion</t>
        </is>
      </c>
    </row>
    <row r="10">
      <c r="B10" s="33" t="inlineStr">
        <is>
          <t>Muestra los 10 primeros periodos tras la amortización anticipada con fechas de 2026. La cuota prevista parte de la cuota teórica recalculada; la columna de amortización anticipada refleja el importe en el primer periodo. El modelo puede ampliarse copiando las fórmulas hacia abajo hasta completar los meses pendientes.</t>
        </is>
      </c>
    </row>
    <row r="11"/>
    <row r="12"/>
    <row r="13"/>
    <row r="14">
      <c r="B14" s="2" t="inlineStr">
        <is>
          <t>Resumen</t>
        </is>
      </c>
    </row>
    <row r="15">
      <c r="B15" s="33" t="inlineStr">
        <is>
          <t>Panel ejecutivo con los indicadores clave: capitales antes y después, cuotas, ahorro mensual, intereses ahorrados, comisión, plazo reducido y conveniencia de la operación. Incluye gráficos de evolución del capital, comparativa de cuotas y distribución capital/intereses.</t>
        </is>
      </c>
    </row>
    <row r="16"/>
    <row r="17"/>
    <row r="18"/>
    <row r="19">
      <c r="B19" s="2" t="inlineStr">
        <is>
          <t>Notas</t>
        </is>
      </c>
    </row>
    <row r="20">
      <c r="B20" s="33" t="inlineStr">
        <is>
          <t>Las cantidades se muestran en formato europeo (1.234,56 €) y las fechas en DD/MM/AAAA. Revise la comisión según escritura y la Ley 5/2019. Consulte el tratamiento fiscal con la Agencia Tributaria.</t>
        </is>
      </c>
    </row>
    <row r="21"/>
    <row r="22"/>
  </sheetData>
  <mergeCells count="9">
    <mergeCell ref="B2:F2"/>
    <mergeCell ref="B4:F4"/>
    <mergeCell ref="B5:F7"/>
    <mergeCell ref="B9:F9"/>
    <mergeCell ref="B10:F12"/>
    <mergeCell ref="B14:F14"/>
    <mergeCell ref="B15:F17"/>
    <mergeCell ref="B19:F19"/>
    <mergeCell ref="B20:F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2026-08-01T13:49:26Z</dcterms:created>
  <dcterms:modified xmlns:dcterms="http://purl.org/dc/terms/" xmlns:xsi="http://www.w3.org/2001/XMLSchema-instance" xsi:type="dcterms:W3CDTF">2026-08-01T13:49:26Z</dcterms:modified>
</cp:coreProperties>
</file>