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enda de citas" sheetId="1" state="visible" r:id="rId1"/>
    <sheet xmlns:r="http://schemas.openxmlformats.org/officeDocument/2006/relationships" name="Resumen" sheetId="2" state="visible" r:id="rId2"/>
    <sheet xmlns:r="http://schemas.openxmlformats.org/officeDocument/2006/relationships" name="Instrucciones" sheetId="3" state="visible" r:id="rId3"/>
  </sheets>
  <definedNames>
    <definedName name="_xlnm._FilterDatabase" localSheetId="0" hidden="1">'Agenda de citas'!$A$1:$X$101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hh:mm"/>
    <numFmt numFmtId="166" formatCode="#.##0,00 &quot;€&quot;"/>
    <numFmt numFmtId="167" formatCode="0,0%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color rgb="001F2937"/>
      <sz val="10"/>
    </font>
    <font>
      <name val="Calibri"/>
      <b val="1"/>
      <color rgb="00FFFFFF"/>
      <sz val="16"/>
    </font>
  </fonts>
  <fills count="7">
    <fill>
      <patternFill/>
    </fill>
    <fill>
      <patternFill patternType="gray125"/>
    </fill>
    <fill>
      <patternFill patternType="solid">
        <fgColor rgb="000F766E"/>
      </patternFill>
    </fill>
    <fill>
      <patternFill patternType="solid">
        <fgColor rgb="00FFFBEB"/>
      </patternFill>
    </fill>
    <fill>
      <patternFill patternType="solid">
        <fgColor rgb="00F0FDFA"/>
      </patternFill>
    </fill>
    <fill>
      <patternFill patternType="solid">
        <fgColor rgb="0014B8A6"/>
      </patternFill>
    </fill>
    <fill>
      <patternFill patternType="solid">
        <fgColor rgb="00E5E7EB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center" vertical="center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" fontId="2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166" fontId="2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center" vertical="center"/>
    </xf>
    <xf numFmtId="0" fontId="1" fillId="5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left" vertical="center"/>
    </xf>
    <xf numFmtId="0" fontId="2" fillId="6" borderId="1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2" fillId="4" borderId="1" applyAlignment="1" pivotButton="0" quotePrefix="0" xfId="0">
      <alignment horizontal="left" vertical="center" wrapText="1"/>
    </xf>
    <xf numFmtId="0" fontId="2" fillId="6" borderId="1" applyAlignment="1" pivotButton="0" quotePrefix="0" xfId="0">
      <alignment horizontal="left" vertical="center" wrapText="1"/>
    </xf>
    <xf numFmtId="164" fontId="2" fillId="3" borderId="1" applyAlignment="1" pivotButton="0" quotePrefix="0" xfId="0">
      <alignment horizontal="center" vertical="center"/>
    </xf>
    <xf numFmtId="165" fontId="2" fillId="3" borderId="1" applyAlignment="1" pivotButton="0" quotePrefix="0" xfId="0">
      <alignment horizontal="center" vertical="center"/>
    </xf>
    <xf numFmtId="166" fontId="2" fillId="3" borderId="1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166" fontId="0" fillId="0" borderId="0" applyAlignment="1" pivotButton="0" quotePrefix="0" xfId="0">
      <alignment horizontal="center" vertical="center"/>
    </xf>
    <xf numFmtId="167" fontId="2" fillId="4" borderId="1" applyAlignment="1" pivotButton="0" quotePrefix="0" xfId="0">
      <alignment horizontal="center" vertical="center"/>
    </xf>
    <xf numFmtId="166" fontId="2" fillId="6" borderId="1" applyAlignment="1" pivotButton="0" quotePrefix="0" xfId="0">
      <alignment horizontal="center" vertical="center"/>
    </xf>
    <xf numFmtId="164" fontId="2" fillId="4" borderId="1" applyAlignment="1" pivotButton="0" quotePrefix="0" xfId="0">
      <alignment horizontal="center" vertical="center"/>
    </xf>
    <xf numFmtId="166" fontId="2" fillId="4" borderId="1" applyAlignment="1" pivotButton="0" quotePrefix="0" xfId="0">
      <alignment horizontal="center" vertical="center"/>
    </xf>
    <xf numFmtId="164" fontId="2" fillId="6" borderId="1" applyAlignment="1" pivotButton="0" quotePrefix="0" xfId="0">
      <alignment horizontal="center" vertical="center"/>
    </xf>
    <xf numFmtId="167" fontId="2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8">
    <dxf>
      <fill>
        <patternFill patternType="solid">
          <fgColor rgb="00FFFBEB"/>
        </patternFill>
      </fill>
    </dxf>
    <dxf>
      <fill>
        <patternFill patternType="solid">
          <fgColor rgb="00F0FDFA"/>
        </patternFill>
      </fill>
    </dxf>
    <dxf>
      <font>
        <name val="Calibri"/>
        <b val="1"/>
        <color rgb="0016A34A"/>
        <sz val="10"/>
      </font>
      <fill>
        <patternFill patternType="solid">
          <fgColor rgb="00DCFCE7"/>
        </patternFill>
      </fill>
    </dxf>
    <dxf>
      <font>
        <name val="Calibri"/>
        <color rgb="001F2937"/>
        <sz val="10"/>
      </font>
      <fill>
        <patternFill patternType="solid">
          <fgColor rgb="00DBEAFE"/>
        </patternFill>
      </fill>
    </dxf>
    <dxf>
      <font>
        <name val="Calibri"/>
        <b val="1"/>
        <color rgb="0016A34A"/>
        <sz val="10"/>
      </font>
      <fill>
        <patternFill patternType="solid">
          <fgColor rgb="00F0FDFA"/>
        </patternFill>
      </fill>
    </dxf>
    <dxf>
      <font>
        <name val="Calibri"/>
        <b val="1"/>
        <color rgb="00DC2626"/>
        <sz val="10"/>
      </font>
      <fill>
        <patternFill patternType="solid">
          <fgColor rgb="00FEE2E2"/>
        </patternFill>
      </fill>
    </dxf>
    <dxf>
      <font>
        <name val="Calibri"/>
        <b val="1"/>
        <color rgb="00DC2626"/>
        <sz val="10"/>
      </font>
      <fill>
        <patternFill patternType="solid">
          <fgColor rgb="00E5E7EB"/>
        </patternFill>
      </fill>
    </dxf>
    <dxf>
      <font>
        <name val="Calibri"/>
        <b val="1"/>
        <color rgb="0092400E"/>
        <sz val="10"/>
      </font>
      <fill>
        <patternFill patternType="solid">
          <fgColor rgb="00FEF3C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Citas por agente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'Resumen'!B14</f>
            </strRef>
          </tx>
          <spPr>
            <a:solidFill xmlns:a="http://schemas.openxmlformats.org/drawingml/2006/main">
              <a:srgbClr val="0F766E"/>
            </a:solidFill>
            <a:ln xmlns:a="http://schemas.openxmlformats.org/drawingml/2006/main">
              <a:solidFill>
                <a:srgbClr val="0F766E"/>
              </a:solidFill>
              <a:prstDash val="solid"/>
            </a:ln>
          </spPr>
          <cat>
            <numRef>
              <f>'Resumen'!$A$15:$A$18</f>
            </numRef>
          </cat>
          <val>
            <numRef>
              <f>'Resumen'!$B$15:$B$18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Agente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Número de citas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Distribución por estado</a:t>
            </a:r>
          </a:p>
        </rich>
      </tx>
    </title>
    <plotArea>
      <pieChart>
        <varyColors val="1"/>
        <ser>
          <idx val="0"/>
          <order val="0"/>
          <tx>
            <strRef>
              <f>'Resumen'!F21</f>
            </strRef>
          </tx>
          <spPr>
            <a:ln xmlns:a="http://schemas.openxmlformats.org/drawingml/2006/main">
              <a:solidFill>
                <a:srgbClr val="FFFFFF"/>
              </a:solidFill>
              <a:prstDash val="solid"/>
            </a:ln>
          </spPr>
          <cat>
            <numRef>
              <f>'Resumen'!$E$22:$E$26</f>
            </numRef>
          </cat>
          <val>
            <numRef>
              <f>'Resumen'!$F$22:$F$26</f>
            </numRef>
          </val>
        </ser>
        <firstSliceAng val="0"/>
      </pieChart>
    </plotArea>
    <legend>
      <legendPos val="r"/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Citas agrupadas por fecha</a:t>
            </a:r>
          </a:p>
        </rich>
      </tx>
    </title>
    <plotArea>
      <lineChart>
        <grouping val="standard"/>
        <ser>
          <idx val="0"/>
          <order val="0"/>
          <tx>
            <strRef>
              <f>'Resumen'!J14</f>
            </strRef>
          </tx>
          <spPr>
            <a:ln xmlns:a="http://schemas.openxmlformats.org/drawingml/2006/main" w="24000">
              <a:solidFill>
                <a:srgbClr val="14B8A6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'Resumen'!$I$15:$I$114</f>
            </numRef>
          </cat>
          <val>
            <numRef>
              <f>'Resumen'!$J$15:$J$114</f>
            </numRef>
          </val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Fecha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Citas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11</col>
      <colOff>0</colOff>
      <row>2</row>
      <rowOff>0</rowOff>
    </from>
    <ext cx="468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19</col>
      <colOff>0</colOff>
      <row>2</row>
      <rowOff>0</rowOff>
    </from>
    <ext cx="3960000" cy="252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11</col>
      <colOff>0</colOff>
      <row>19</row>
      <rowOff>0</rowOff>
    </from>
    <ext cx="5400000" cy="252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1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2" customWidth="1" min="3" max="3"/>
    <col width="12" customWidth="1" min="4" max="4"/>
    <col width="15" customWidth="1" min="5" max="5"/>
    <col width="15" customWidth="1" min="6" max="6"/>
    <col width="22" customWidth="1" min="7" max="7"/>
    <col width="22" customWidth="1" min="8" max="8"/>
    <col width="13" customWidth="1" min="9" max="9"/>
    <col width="14" customWidth="1" min="10" max="10"/>
    <col width="28" customWidth="1" min="11" max="11"/>
    <col width="24" customWidth="1" min="12" max="12"/>
    <col width="20" customWidth="1" min="13" max="13"/>
    <col width="20" customWidth="1" min="14" max="14"/>
    <col width="31" customWidth="1" min="15" max="15"/>
    <col width="16" customWidth="1" min="16" max="16"/>
    <col width="21" customWidth="1" min="17" max="17"/>
    <col width="22" customWidth="1" min="18" max="18"/>
    <col width="17" customWidth="1" min="19" max="19"/>
    <col width="27" customWidth="1" min="20" max="20"/>
    <col width="20" customWidth="1" min="21" max="21"/>
    <col width="38" customWidth="1" min="22" max="22"/>
    <col width="18" customWidth="1" min="23" max="23"/>
    <col width="14" customWidth="1" min="24" max="24"/>
  </cols>
  <sheetData>
    <row r="1" ht="32" customHeight="1">
      <c r="A1" s="1" t="inlineStr">
        <is>
          <t>ID cita</t>
        </is>
      </c>
      <c r="B1" s="1" t="inlineStr">
        <is>
          <t>Fecha</t>
        </is>
      </c>
      <c r="C1" s="1" t="inlineStr">
        <is>
          <t>Hora inicio</t>
        </is>
      </c>
      <c r="D1" s="1" t="inlineStr">
        <is>
          <t>Hora fin</t>
        </is>
      </c>
      <c r="E1" s="1" t="inlineStr">
        <is>
          <t>Duración (min)</t>
        </is>
      </c>
      <c r="F1" s="1" t="inlineStr">
        <is>
          <t>Estado</t>
        </is>
      </c>
      <c r="G1" s="1" t="inlineStr">
        <is>
          <t>Tipo de cita</t>
        </is>
      </c>
      <c r="H1" s="1" t="inlineStr">
        <is>
          <t>Cliente</t>
        </is>
      </c>
      <c r="I1" s="1" t="inlineStr">
        <is>
          <t>NIF</t>
        </is>
      </c>
      <c r="J1" s="1" t="inlineStr">
        <is>
          <t>Teléfono</t>
        </is>
      </c>
      <c r="K1" s="1" t="inlineStr">
        <is>
          <t>Email</t>
        </is>
      </c>
      <c r="L1" s="1" t="inlineStr">
        <is>
          <t>Interés</t>
        </is>
      </c>
      <c r="M1" s="1" t="inlineStr">
        <is>
          <t>Operación</t>
        </is>
      </c>
      <c r="N1" s="1" t="inlineStr">
        <is>
          <t>Inmueble / referencia</t>
        </is>
      </c>
      <c r="O1" s="1" t="inlineStr">
        <is>
          <t>Dirección del inmueble</t>
        </is>
      </c>
      <c r="P1" s="1" t="inlineStr">
        <is>
          <t>Municipio</t>
        </is>
      </c>
      <c r="Q1" s="1" t="inlineStr">
        <is>
          <t>Agente responsable</t>
        </is>
      </c>
      <c r="R1" s="1" t="inlineStr">
        <is>
          <t>Origen del contacto</t>
        </is>
      </c>
      <c r="S1" s="1" t="inlineStr">
        <is>
          <t>Presupuesto (€)</t>
        </is>
      </c>
      <c r="T1" s="1" t="inlineStr">
        <is>
          <t>Próxima acción</t>
        </is>
      </c>
      <c r="U1" s="1" t="inlineStr">
        <is>
          <t>Fecha próxima acción</t>
        </is>
      </c>
      <c r="V1" s="1" t="inlineStr">
        <is>
          <t>Observaciones</t>
        </is>
      </c>
      <c r="W1" s="1" t="inlineStr">
        <is>
          <t>Días hasta la cita</t>
        </is>
      </c>
      <c r="X1" s="1" t="inlineStr">
        <is>
          <t>Alerta</t>
        </is>
      </c>
    </row>
    <row r="2">
      <c r="A2" s="2" t="inlineStr">
        <is>
          <t>CIT-2026-001</t>
        </is>
      </c>
      <c r="B2" s="30" t="n">
        <v>46275</v>
      </c>
      <c r="C2" s="31" t="n">
        <v>0.4166666666666667</v>
      </c>
      <c r="D2" s="31" t="n">
        <v>0.4479166666666667</v>
      </c>
      <c r="E2" s="5">
        <f>IF(OR(C2="",D2=""),"",IFERROR((D2-C2)*1440,""))</f>
        <v/>
      </c>
      <c r="F2" s="2" t="inlineStr">
        <is>
          <t>Programada</t>
        </is>
      </c>
      <c r="G2" s="2" t="inlineStr">
        <is>
          <t>Visita</t>
        </is>
      </c>
      <c r="H2" s="6" t="inlineStr">
        <is>
          <t>María García</t>
        </is>
      </c>
      <c r="I2" s="2" t="inlineStr">
        <is>
          <t>12345678Z</t>
        </is>
      </c>
      <c r="J2" s="2" t="inlineStr">
        <is>
          <t>612345678</t>
        </is>
      </c>
      <c r="K2" s="6" t="inlineStr">
        <is>
          <t>maria.garcia@email.es</t>
        </is>
      </c>
      <c r="L2" s="2" t="inlineStr">
        <is>
          <t>Compra</t>
        </is>
      </c>
      <c r="M2" s="2" t="inlineStr">
        <is>
          <t>Vivienda habitual</t>
        </is>
      </c>
      <c r="N2" s="6" t="inlineStr">
        <is>
          <t>REF-MAD-001</t>
        </is>
      </c>
      <c r="O2" s="6" t="inlineStr">
        <is>
          <t>Calle Mayor 12 3ºB</t>
        </is>
      </c>
      <c r="P2" s="2" t="inlineStr">
        <is>
          <t>Madrid</t>
        </is>
      </c>
      <c r="Q2" s="2" t="inlineStr">
        <is>
          <t>Lucía Herrera</t>
        </is>
      </c>
      <c r="R2" s="2" t="inlineStr">
        <is>
          <t>Portal inmobiliario</t>
        </is>
      </c>
      <c r="S2" s="32" t="n">
        <v>385000</v>
      </c>
      <c r="T2" s="6" t="inlineStr">
        <is>
          <t>Confirmar asistencia</t>
        </is>
      </c>
      <c r="U2" s="30" t="n">
        <v>46273</v>
      </c>
      <c r="V2" s="6" t="inlineStr">
        <is>
          <t>Interesada en vivienda de tres dormitorios.</t>
        </is>
      </c>
      <c r="W2" s="5">
        <f>IF(B2="","",B2-TODAY())</f>
        <v/>
      </c>
      <c r="X2" s="8">
        <f>IF(F2="","",IF(F2="Cancelada","CANCELADA",IF(W2="","",IF(W2&lt;0,"VENCIDA",IF(W2&lt;=1,"REVISAR","OK")))))</f>
        <v/>
      </c>
    </row>
    <row r="3">
      <c r="A3" s="2" t="inlineStr">
        <is>
          <t>CIT-2026-002</t>
        </is>
      </c>
      <c r="B3" s="30" t="n">
        <v>46277</v>
      </c>
      <c r="C3" s="31" t="n">
        <v>0.4791666666666667</v>
      </c>
      <c r="D3" s="31" t="n">
        <v>0.5208333333333334</v>
      </c>
      <c r="E3" s="9">
        <f>IF(OR(C3="",D3=""),"",IFERROR((D3-C3)*1440,""))</f>
        <v/>
      </c>
      <c r="F3" s="2" t="inlineStr">
        <is>
          <t>Confirmada</t>
        </is>
      </c>
      <c r="G3" s="2" t="inlineStr">
        <is>
          <t>Valoración</t>
        </is>
      </c>
      <c r="H3" s="6" t="inlineStr">
        <is>
          <t>Antonio López</t>
        </is>
      </c>
      <c r="I3" s="2" t="inlineStr">
        <is>
          <t>23456789X</t>
        </is>
      </c>
      <c r="J3" s="2" t="inlineStr">
        <is>
          <t>623456789</t>
        </is>
      </c>
      <c r="K3" s="6" t="inlineStr">
        <is>
          <t>antonio.lopez@email.es</t>
        </is>
      </c>
      <c r="L3" s="2" t="inlineStr">
        <is>
          <t>Venta</t>
        </is>
      </c>
      <c r="M3" s="2" t="inlineStr">
        <is>
          <t>Vivienda habitual</t>
        </is>
      </c>
      <c r="N3" s="6" t="inlineStr">
        <is>
          <t>REF-BCN-002</t>
        </is>
      </c>
      <c r="O3" s="6" t="inlineStr">
        <is>
          <t>Av. Diagonal 405</t>
        </is>
      </c>
      <c r="P3" s="2" t="inlineStr">
        <is>
          <t>Barcelona</t>
        </is>
      </c>
      <c r="Q3" s="2" t="inlineStr">
        <is>
          <t>Javier Moreno</t>
        </is>
      </c>
      <c r="R3" s="2" t="inlineStr">
        <is>
          <t>Web</t>
        </is>
      </c>
      <c r="S3" s="32" t="n">
        <v>620000</v>
      </c>
      <c r="T3" s="6" t="inlineStr">
        <is>
          <t>Solicitar nota simple</t>
        </is>
      </c>
      <c r="U3" s="30" t="n">
        <v>46275</v>
      </c>
      <c r="V3" s="6" t="inlineStr">
        <is>
          <t>Valoración previa de piso con terraza.</t>
        </is>
      </c>
      <c r="W3" s="9">
        <f>IF(B3="","",B3-TODAY())</f>
        <v/>
      </c>
      <c r="X3" s="10">
        <f>IF(F3="","",IF(F3="Cancelada","CANCELADA",IF(W3="","",IF(W3&lt;0,"VENCIDA",IF(W3&lt;=1,"REVISAR","OK")))))</f>
        <v/>
      </c>
    </row>
    <row r="4">
      <c r="A4" s="2" t="inlineStr">
        <is>
          <t>CIT-2026-003</t>
        </is>
      </c>
      <c r="B4" s="30" t="n">
        <v>46280</v>
      </c>
      <c r="C4" s="31" t="n">
        <v>0.7083333333333334</v>
      </c>
      <c r="D4" s="31" t="n">
        <v>0.7395833333333334</v>
      </c>
      <c r="E4" s="5">
        <f>IF(OR(C4="",D4=""),"",IFERROR((D4-C4)*1440,""))</f>
        <v/>
      </c>
      <c r="F4" s="2" t="inlineStr">
        <is>
          <t>Confirmada</t>
        </is>
      </c>
      <c r="G4" s="2" t="inlineStr">
        <is>
          <t>Visita</t>
        </is>
      </c>
      <c r="H4" s="6" t="inlineStr">
        <is>
          <t>Carmen Ruiz</t>
        </is>
      </c>
      <c r="I4" s="2" t="inlineStr">
        <is>
          <t>34567890V</t>
        </is>
      </c>
      <c r="J4" s="2" t="inlineStr">
        <is>
          <t>634567890</t>
        </is>
      </c>
      <c r="K4" s="6" t="inlineStr">
        <is>
          <t>carmen.ruiz@email.es</t>
        </is>
      </c>
      <c r="L4" s="2" t="inlineStr">
        <is>
          <t>Alquiler</t>
        </is>
      </c>
      <c r="M4" s="2" t="inlineStr">
        <is>
          <t>Vivienda habitual</t>
        </is>
      </c>
      <c r="N4" s="6" t="inlineStr">
        <is>
          <t>REF-SEV-003</t>
        </is>
      </c>
      <c r="O4" s="6" t="inlineStr">
        <is>
          <t>Calle Sierpes 8</t>
        </is>
      </c>
      <c r="P4" s="2" t="inlineStr">
        <is>
          <t>Sevilla</t>
        </is>
      </c>
      <c r="Q4" s="2" t="inlineStr">
        <is>
          <t>Sofía Vega</t>
        </is>
      </c>
      <c r="R4" s="2" t="inlineStr">
        <is>
          <t>Recomendación</t>
        </is>
      </c>
      <c r="S4" s="32" t="n">
        <v>1250</v>
      </c>
      <c r="T4" s="6" t="inlineStr">
        <is>
          <t>Enviar documentación de alquiler</t>
        </is>
      </c>
      <c r="U4" s="30" t="n">
        <v>46278</v>
      </c>
      <c r="V4" s="6" t="inlineStr">
        <is>
          <t>Busca alquiler de larga duración en el centro.</t>
        </is>
      </c>
      <c r="W4" s="5">
        <f>IF(B4="","",B4-TODAY())</f>
        <v/>
      </c>
      <c r="X4" s="8">
        <f>IF(F4="","",IF(F4="Cancelada","CANCELADA",IF(W4="","",IF(W4&lt;0,"VENCIDA",IF(W4&lt;=1,"REVISAR","OK")))))</f>
        <v/>
      </c>
    </row>
    <row r="5">
      <c r="A5" s="2" t="inlineStr">
        <is>
          <t>CIT-2026-004</t>
        </is>
      </c>
      <c r="B5" s="30" t="n">
        <v>46282</v>
      </c>
      <c r="C5" s="31" t="n">
        <v>0.3958333333333333</v>
      </c>
      <c r="D5" s="31" t="n">
        <v>0.4270833333333333</v>
      </c>
      <c r="E5" s="9">
        <f>IF(OR(C5="",D5=""),"",IFERROR((D5-C5)*1440,""))</f>
        <v/>
      </c>
      <c r="F5" s="2" t="inlineStr">
        <is>
          <t>Realizada</t>
        </is>
      </c>
      <c r="G5" s="2" t="inlineStr">
        <is>
          <t>Reunión comprador</t>
        </is>
      </c>
      <c r="H5" s="6" t="inlineStr">
        <is>
          <t>José Martínez</t>
        </is>
      </c>
      <c r="I5" s="2" t="inlineStr">
        <is>
          <t>45678901G</t>
        </is>
      </c>
      <c r="J5" s="2" t="inlineStr">
        <is>
          <t>645678901</t>
        </is>
      </c>
      <c r="K5" s="6" t="inlineStr">
        <is>
          <t>jose.martinez@email.es</t>
        </is>
      </c>
      <c r="L5" s="2" t="inlineStr">
        <is>
          <t>Compra</t>
        </is>
      </c>
      <c r="M5" s="2" t="inlineStr">
        <is>
          <t>Inversión</t>
        </is>
      </c>
      <c r="N5" s="6" t="inlineStr">
        <is>
          <t>REF-VAL-004</t>
        </is>
      </c>
      <c r="O5" s="6" t="inlineStr">
        <is>
          <t>Calle Colón 22</t>
        </is>
      </c>
      <c r="P5" s="2" t="inlineStr">
        <is>
          <t>Valencia</t>
        </is>
      </c>
      <c r="Q5" s="2" t="inlineStr">
        <is>
          <t>Diego Ramos</t>
        </is>
      </c>
      <c r="R5" s="2" t="inlineStr">
        <is>
          <t>Oficina</t>
        </is>
      </c>
      <c r="S5" s="32" t="n">
        <v>290000</v>
      </c>
      <c r="T5" s="6" t="inlineStr">
        <is>
          <t>Preparar selección de inmuebles</t>
        </is>
      </c>
      <c r="U5" s="30" t="n">
        <v>46284</v>
      </c>
      <c r="V5" s="6" t="inlineStr">
        <is>
          <t>Inversor interesado en rentabilidad por alquiler.</t>
        </is>
      </c>
      <c r="W5" s="9">
        <f>IF(B5="","",B5-TODAY())</f>
        <v/>
      </c>
      <c r="X5" s="10">
        <f>IF(F5="","",IF(F5="Cancelada","CANCELADA",IF(W5="","",IF(W5&lt;0,"VENCIDA",IF(W5&lt;=1,"REVISAR","OK")))))</f>
        <v/>
      </c>
    </row>
    <row r="6">
      <c r="A6" s="2" t="inlineStr">
        <is>
          <t>CIT-2026-005</t>
        </is>
      </c>
      <c r="B6" s="30" t="n">
        <v>46284</v>
      </c>
      <c r="C6" s="31" t="n">
        <v>0.6666666666666666</v>
      </c>
      <c r="D6" s="31" t="n">
        <v>0.6875</v>
      </c>
      <c r="E6" s="5">
        <f>IF(OR(C6="",D6=""),"",IFERROR((D6-C6)*1440,""))</f>
        <v/>
      </c>
      <c r="F6" s="2" t="inlineStr">
        <is>
          <t>Cancelada</t>
        </is>
      </c>
      <c r="G6" s="2" t="inlineStr">
        <is>
          <t>Videollamada</t>
        </is>
      </c>
      <c r="H6" s="6" t="inlineStr">
        <is>
          <t>Laura Fernández</t>
        </is>
      </c>
      <c r="I6" s="2" t="inlineStr">
        <is>
          <t>56789012M</t>
        </is>
      </c>
      <c r="J6" s="2" t="inlineStr">
        <is>
          <t>656789012</t>
        </is>
      </c>
      <c r="K6" s="6" t="inlineStr">
        <is>
          <t>laura.fernandez@email.es</t>
        </is>
      </c>
      <c r="L6" s="2" t="inlineStr">
        <is>
          <t>Alquiler con opción a compra</t>
        </is>
      </c>
      <c r="M6" s="2" t="inlineStr">
        <is>
          <t>Obra nueva</t>
        </is>
      </c>
      <c r="N6" s="6" t="inlineStr">
        <is>
          <t>REF-MAL-005</t>
        </is>
      </c>
      <c r="O6" s="6" t="inlineStr">
        <is>
          <t>Calle Larios 15</t>
        </is>
      </c>
      <c r="P6" s="2" t="inlineStr">
        <is>
          <t>Málaga</t>
        </is>
      </c>
      <c r="Q6" s="2" t="inlineStr">
        <is>
          <t>Lucía Herrera</t>
        </is>
      </c>
      <c r="R6" s="2" t="inlineStr">
        <is>
          <t>Redes sociales</t>
        </is>
      </c>
      <c r="S6" s="32" t="n">
        <v>245000</v>
      </c>
      <c r="T6" s="6" t="inlineStr">
        <is>
          <t>Recontactar en octubre</t>
        </is>
      </c>
      <c r="U6" s="30" t="n">
        <v>46297</v>
      </c>
      <c r="V6" s="6" t="inlineStr">
        <is>
          <t>Cliente cancela por cambio de disponibilidad.</t>
        </is>
      </c>
      <c r="W6" s="5">
        <f>IF(B6="","",B6-TODAY())</f>
        <v/>
      </c>
      <c r="X6" s="8">
        <f>IF(F6="","",IF(F6="Cancelada","CANCELADA",IF(W6="","",IF(W6&lt;0,"VENCIDA",IF(W6&lt;=1,"REVISAR","OK")))))</f>
        <v/>
      </c>
    </row>
    <row r="7">
      <c r="A7" s="2" t="inlineStr">
        <is>
          <t>CIT-2026-006</t>
        </is>
      </c>
      <c r="B7" s="30" t="n">
        <v>46286</v>
      </c>
      <c r="C7" s="31" t="n">
        <v>0.5</v>
      </c>
      <c r="D7" s="31" t="n">
        <v>0.53125</v>
      </c>
      <c r="E7" s="9">
        <f>IF(OR(C7="",D7=""),"",IFERROR((D7-C7)*1440,""))</f>
        <v/>
      </c>
      <c r="F7" s="2" t="inlineStr">
        <is>
          <t>Programada</t>
        </is>
      </c>
      <c r="G7" s="2" t="inlineStr">
        <is>
          <t>Visita</t>
        </is>
      </c>
      <c r="H7" s="6" t="inlineStr">
        <is>
          <t>Manuel Sánchez</t>
        </is>
      </c>
      <c r="I7" s="2" t="inlineStr">
        <is>
          <t>67890123P</t>
        </is>
      </c>
      <c r="J7" s="2" t="inlineStr">
        <is>
          <t>667890123</t>
        </is>
      </c>
      <c r="K7" s="6" t="inlineStr">
        <is>
          <t>manuel.sanchez@email.es</t>
        </is>
      </c>
      <c r="L7" s="2" t="inlineStr">
        <is>
          <t>Compra</t>
        </is>
      </c>
      <c r="M7" s="2" t="inlineStr">
        <is>
          <t>Vivienda habitual</t>
        </is>
      </c>
      <c r="N7" s="6" t="inlineStr">
        <is>
          <t>REF-MAD-006</t>
        </is>
      </c>
      <c r="O7" s="6" t="inlineStr">
        <is>
          <t>Calle Alcalá 180</t>
        </is>
      </c>
      <c r="P7" s="2" t="inlineStr">
        <is>
          <t>Madrid</t>
        </is>
      </c>
      <c r="Q7" s="2" t="inlineStr">
        <is>
          <t>Javier Moreno</t>
        </is>
      </c>
      <c r="R7" s="2" t="inlineStr">
        <is>
          <t>Portal inmobiliario</t>
        </is>
      </c>
      <c r="S7" s="32" t="n">
        <v>475000</v>
      </c>
      <c r="T7" s="6" t="inlineStr">
        <is>
          <t>Confirmar financiación</t>
        </is>
      </c>
      <c r="U7" s="30" t="n">
        <v>46283</v>
      </c>
      <c r="V7" s="6" t="inlineStr">
        <is>
          <t>Pareja con preaprobación hipotecaria.</t>
        </is>
      </c>
      <c r="W7" s="9">
        <f>IF(B7="","",B7-TODAY())</f>
        <v/>
      </c>
      <c r="X7" s="10">
        <f>IF(F7="","",IF(F7="Cancelada","CANCELADA",IF(W7="","",IF(W7&lt;0,"VENCIDA",IF(W7&lt;=1,"REVISAR","OK")))))</f>
        <v/>
      </c>
    </row>
    <row r="8">
      <c r="A8" s="2" t="inlineStr">
        <is>
          <t>CIT-2026-007</t>
        </is>
      </c>
      <c r="B8" s="30" t="n">
        <v>46289</v>
      </c>
      <c r="C8" s="31" t="n">
        <v>0.4375</v>
      </c>
      <c r="D8" s="31" t="n">
        <v>0.46875</v>
      </c>
      <c r="E8" s="5">
        <f>IF(OR(C8="",D8=""),"",IFERROR((D8-C8)*1440,""))</f>
        <v/>
      </c>
      <c r="F8" s="2" t="inlineStr">
        <is>
          <t>Confirmada</t>
        </is>
      </c>
      <c r="G8" s="2" t="inlineStr">
        <is>
          <t>Firma</t>
        </is>
      </c>
      <c r="H8" s="6" t="inlineStr">
        <is>
          <t>Ana Torres</t>
        </is>
      </c>
      <c r="I8" s="2" t="inlineStr">
        <is>
          <t>78901234S</t>
        </is>
      </c>
      <c r="J8" s="2" t="inlineStr">
        <is>
          <t>678901234</t>
        </is>
      </c>
      <c r="K8" s="6" t="inlineStr">
        <is>
          <t>ana.torres@email.es</t>
        </is>
      </c>
      <c r="L8" s="2" t="inlineStr">
        <is>
          <t>Venta</t>
        </is>
      </c>
      <c r="M8" s="2" t="inlineStr">
        <is>
          <t>Vivienda habitual</t>
        </is>
      </c>
      <c r="N8" s="6" t="inlineStr">
        <is>
          <t>REF-BCN-007</t>
        </is>
      </c>
      <c r="O8" s="6" t="inlineStr">
        <is>
          <t>Carrer de Mallorca 214</t>
        </is>
      </c>
      <c r="P8" s="2" t="inlineStr">
        <is>
          <t>Barcelona</t>
        </is>
      </c>
      <c r="Q8" s="2" t="inlineStr">
        <is>
          <t>Sofía Vega</t>
        </is>
      </c>
      <c r="R8" s="2" t="inlineStr">
        <is>
          <t>Web</t>
        </is>
      </c>
      <c r="S8" s="32" t="n">
        <v>540000</v>
      </c>
      <c r="T8" s="6" t="inlineStr">
        <is>
          <t>Revisar documentación de compraventa</t>
        </is>
      </c>
      <c r="U8" s="30" t="n">
        <v>46287</v>
      </c>
      <c r="V8" s="6" t="inlineStr">
        <is>
          <t>Firma de encargo de venta.</t>
        </is>
      </c>
      <c r="W8" s="5">
        <f>IF(B8="","",B8-TODAY())</f>
        <v/>
      </c>
      <c r="X8" s="8">
        <f>IF(F8="","",IF(F8="Cancelada","CANCELADA",IF(W8="","",IF(W8&lt;0,"VENCIDA",IF(W8&lt;=1,"REVISAR","OK")))))</f>
        <v/>
      </c>
    </row>
    <row r="9">
      <c r="A9" s="2" t="inlineStr">
        <is>
          <t>CIT-2026-008</t>
        </is>
      </c>
      <c r="B9" s="30" t="n">
        <v>46291</v>
      </c>
      <c r="C9" s="31" t="n">
        <v>0.75</v>
      </c>
      <c r="D9" s="31" t="n">
        <v>0.78125</v>
      </c>
      <c r="E9" s="9">
        <f>IF(OR(C9="",D9=""),"",IFERROR((D9-C9)*1440,""))</f>
        <v/>
      </c>
      <c r="F9" s="2" t="inlineStr">
        <is>
          <t>Realizada</t>
        </is>
      </c>
      <c r="G9" s="2" t="inlineStr">
        <is>
          <t>Reunión vendedor</t>
        </is>
      </c>
      <c r="H9" s="6" t="inlineStr">
        <is>
          <t>Pablo Navarro</t>
        </is>
      </c>
      <c r="I9" s="2" t="inlineStr">
        <is>
          <t>89012345L</t>
        </is>
      </c>
      <c r="J9" s="2" t="inlineStr">
        <is>
          <t>689012345</t>
        </is>
      </c>
      <c r="K9" s="6" t="inlineStr">
        <is>
          <t>pablo.navarro@email.es</t>
        </is>
      </c>
      <c r="L9" s="2" t="inlineStr">
        <is>
          <t>Venta</t>
        </is>
      </c>
      <c r="M9" s="2" t="inlineStr">
        <is>
          <t>Local comercial</t>
        </is>
      </c>
      <c r="N9" s="6" t="inlineStr">
        <is>
          <t>REF-VAL-008</t>
        </is>
      </c>
      <c r="O9" s="6" t="inlineStr">
        <is>
          <t>Gran Vía Marqués del Turia 42</t>
        </is>
      </c>
      <c r="P9" s="2" t="inlineStr">
        <is>
          <t>Valencia</t>
        </is>
      </c>
      <c r="Q9" s="2" t="inlineStr">
        <is>
          <t>Diego Ramos</t>
        </is>
      </c>
      <c r="R9" s="2" t="inlineStr">
        <is>
          <t>Recomendación</t>
        </is>
      </c>
      <c r="S9" s="32" t="n">
        <v>315000</v>
      </c>
      <c r="T9" s="6" t="inlineStr">
        <is>
          <t>Enviar propuesta de comercialización</t>
        </is>
      </c>
      <c r="U9" s="30" t="n">
        <v>46293</v>
      </c>
      <c r="V9" s="6" t="inlineStr">
        <is>
          <t>Propietario de local con licencia vigente.</t>
        </is>
      </c>
      <c r="W9" s="9">
        <f>IF(B9="","",B9-TODAY())</f>
        <v/>
      </c>
      <c r="X9" s="10">
        <f>IF(F9="","",IF(F9="Cancelada","CANCELADA",IF(W9="","",IF(W9&lt;0,"VENCIDA",IF(W9&lt;=1,"REVISAR","OK")))))</f>
        <v/>
      </c>
    </row>
    <row r="10">
      <c r="A10" s="2" t="inlineStr">
        <is>
          <t>CIT-2026-009</t>
        </is>
      </c>
      <c r="B10" s="30" t="n">
        <v>46293</v>
      </c>
      <c r="C10" s="31" t="n">
        <v>0.4583333333333333</v>
      </c>
      <c r="D10" s="31" t="n">
        <v>0.5</v>
      </c>
      <c r="E10" s="5">
        <f>IF(OR(C10="",D10=""),"",IFERROR((D10-C10)*1440,""))</f>
        <v/>
      </c>
      <c r="F10" s="2" t="inlineStr">
        <is>
          <t>Programada</t>
        </is>
      </c>
      <c r="G10" s="2" t="inlineStr">
        <is>
          <t>Valoración</t>
        </is>
      </c>
      <c r="H10" s="6" t="inlineStr">
        <is>
          <t>Elena Romero</t>
        </is>
      </c>
      <c r="I10" s="2" t="inlineStr">
        <is>
          <t>90123456R</t>
        </is>
      </c>
      <c r="J10" s="2" t="inlineStr">
        <is>
          <t>690123456</t>
        </is>
      </c>
      <c r="K10" s="6" t="inlineStr">
        <is>
          <t>elena.romero@email.es</t>
        </is>
      </c>
      <c r="L10" s="2" t="inlineStr">
        <is>
          <t>Venta</t>
        </is>
      </c>
      <c r="M10" s="2" t="inlineStr">
        <is>
          <t>Vivienda habitual</t>
        </is>
      </c>
      <c r="N10" s="6" t="inlineStr">
        <is>
          <t>REF-SEV-009</t>
        </is>
      </c>
      <c r="O10" s="6" t="inlineStr">
        <is>
          <t>Calle San Fernando 30</t>
        </is>
      </c>
      <c r="P10" s="2" t="inlineStr">
        <is>
          <t>Sevilla</t>
        </is>
      </c>
      <c r="Q10" s="2" t="inlineStr">
        <is>
          <t>Lucía Herrera</t>
        </is>
      </c>
      <c r="R10" s="2" t="inlineStr">
        <is>
          <t>Oficina</t>
        </is>
      </c>
      <c r="S10" s="32" t="n">
        <v>410000</v>
      </c>
      <c r="T10" s="6" t="inlineStr">
        <is>
          <t>Solicitar recibo IBI</t>
        </is>
      </c>
      <c r="U10" s="30" t="n">
        <v>46291</v>
      </c>
      <c r="V10" s="6" t="inlineStr">
        <is>
          <t>Necesita estimación para decidir la venta.</t>
        </is>
      </c>
      <c r="W10" s="5">
        <f>IF(B10="","",B10-TODAY())</f>
        <v/>
      </c>
      <c r="X10" s="8">
        <f>IF(F10="","",IF(F10="Cancelada","CANCELADA",IF(W10="","",IF(W10&lt;0,"VENCIDA",IF(W10&lt;=1,"REVISAR","OK")))))</f>
        <v/>
      </c>
    </row>
    <row r="11">
      <c r="A11" s="2" t="inlineStr">
        <is>
          <t>CIT-2026-010</t>
        </is>
      </c>
      <c r="B11" s="30" t="n">
        <v>46295</v>
      </c>
      <c r="C11" s="31" t="n">
        <v>0.6875</v>
      </c>
      <c r="D11" s="31" t="n">
        <v>0.71875</v>
      </c>
      <c r="E11" s="9">
        <f>IF(OR(C11="",D11=""),"",IFERROR((D11-C11)*1440,""))</f>
        <v/>
      </c>
      <c r="F11" s="2" t="inlineStr">
        <is>
          <t>Confirmada</t>
        </is>
      </c>
      <c r="G11" s="2" t="inlineStr">
        <is>
          <t>Visita</t>
        </is>
      </c>
      <c r="H11" s="6" t="inlineStr">
        <is>
          <t>Sergio Molina</t>
        </is>
      </c>
      <c r="I11" s="2" t="inlineStr">
        <is>
          <t>01234567H</t>
        </is>
      </c>
      <c r="J11" s="2" t="inlineStr">
        <is>
          <t>601234567</t>
        </is>
      </c>
      <c r="K11" s="6" t="inlineStr">
        <is>
          <t>sergio.molina@email.es</t>
        </is>
      </c>
      <c r="L11" s="2" t="inlineStr">
        <is>
          <t>Alquiler</t>
        </is>
      </c>
      <c r="M11" s="2" t="inlineStr">
        <is>
          <t>Vivienda habitual</t>
        </is>
      </c>
      <c r="N11" s="6" t="inlineStr">
        <is>
          <t>REF-MAL-010</t>
        </is>
      </c>
      <c r="O11" s="6" t="inlineStr">
        <is>
          <t>Paseo de Reding 8</t>
        </is>
      </c>
      <c r="P11" s="2" t="inlineStr">
        <is>
          <t>Málaga</t>
        </is>
      </c>
      <c r="Q11" s="2" t="inlineStr">
        <is>
          <t>Javier Moreno</t>
        </is>
      </c>
      <c r="R11" s="2" t="inlineStr">
        <is>
          <t>Redes sociales</t>
        </is>
      </c>
      <c r="S11" s="32" t="n">
        <v>1650</v>
      </c>
      <c r="T11" s="6" t="inlineStr">
        <is>
          <t>Confirmar asistencia</t>
        </is>
      </c>
      <c r="U11" s="30" t="n">
        <v>46294</v>
      </c>
      <c r="V11" s="6" t="inlineStr">
        <is>
          <t>Interesado en alquiler próximo al centro.</t>
        </is>
      </c>
      <c r="W11" s="9">
        <f>IF(B11="","",B11-TODAY())</f>
        <v/>
      </c>
      <c r="X11" s="10">
        <f>IF(F11="","",IF(F11="Cancelada","CANCELADA",IF(W11="","",IF(W11&lt;0,"VENCIDA",IF(W11&lt;=1,"REVISAR","OK")))))</f>
        <v/>
      </c>
    </row>
    <row r="12">
      <c r="B12" s="33" t="n"/>
      <c r="C12" s="34" t="n"/>
      <c r="D12" s="34" t="n"/>
      <c r="E12" s="13">
        <f>IF(OR(C12="",D12=""),"",IFERROR((D12-C12)*1440,""))</f>
        <v/>
      </c>
      <c r="F12" s="14" t="n"/>
      <c r="G12" s="14" t="n"/>
      <c r="I12" s="14" t="n"/>
      <c r="J12" s="14" t="n"/>
      <c r="L12" s="14" t="n"/>
      <c r="M12" s="14" t="n"/>
      <c r="P12" s="14" t="n"/>
      <c r="Q12" s="14" t="n"/>
      <c r="R12" s="14" t="n"/>
      <c r="S12" s="35" t="n"/>
      <c r="U12" s="33" t="n"/>
      <c r="W12" s="13">
        <f>IF(B12="","",B12-TODAY())</f>
        <v/>
      </c>
      <c r="X12" s="14">
        <f>IF(F12="","",IF(F12="Cancelada","CANCELADA",IF(W12="","",IF(W12&lt;0,"VENCIDA",IF(W12&lt;=1,"REVISAR","OK")))))</f>
        <v/>
      </c>
    </row>
    <row r="13">
      <c r="B13" s="33" t="n"/>
      <c r="C13" s="34" t="n"/>
      <c r="D13" s="34" t="n"/>
      <c r="E13" s="13">
        <f>IF(OR(C13="",D13=""),"",IFERROR((D13-C13)*1440,""))</f>
        <v/>
      </c>
      <c r="F13" s="14" t="n"/>
      <c r="G13" s="14" t="n"/>
      <c r="I13" s="14" t="n"/>
      <c r="J13" s="14" t="n"/>
      <c r="L13" s="14" t="n"/>
      <c r="M13" s="14" t="n"/>
      <c r="P13" s="14" t="n"/>
      <c r="Q13" s="14" t="n"/>
      <c r="R13" s="14" t="n"/>
      <c r="S13" s="35" t="n"/>
      <c r="U13" s="33" t="n"/>
      <c r="W13" s="13">
        <f>IF(B13="","",B13-TODAY())</f>
        <v/>
      </c>
      <c r="X13" s="14">
        <f>IF(F13="","",IF(F13="Cancelada","CANCELADA",IF(W13="","",IF(W13&lt;0,"VENCIDA",IF(W13&lt;=1,"REVISAR","OK")))))</f>
        <v/>
      </c>
    </row>
    <row r="14">
      <c r="B14" s="33" t="n"/>
      <c r="C14" s="34" t="n"/>
      <c r="D14" s="34" t="n"/>
      <c r="E14" s="13">
        <f>IF(OR(C14="",D14=""),"",IFERROR((D14-C14)*1440,""))</f>
        <v/>
      </c>
      <c r="F14" s="14" t="n"/>
      <c r="G14" s="14" t="n"/>
      <c r="I14" s="14" t="n"/>
      <c r="J14" s="14" t="n"/>
      <c r="L14" s="14" t="n"/>
      <c r="M14" s="14" t="n"/>
      <c r="P14" s="14" t="n"/>
      <c r="Q14" s="14" t="n"/>
      <c r="R14" s="14" t="n"/>
      <c r="S14" s="35" t="n"/>
      <c r="U14" s="33" t="n"/>
      <c r="W14" s="13">
        <f>IF(B14="","",B14-TODAY())</f>
        <v/>
      </c>
      <c r="X14" s="14">
        <f>IF(F14="","",IF(F14="Cancelada","CANCELADA",IF(W14="","",IF(W14&lt;0,"VENCIDA",IF(W14&lt;=1,"REVISAR","OK")))))</f>
        <v/>
      </c>
    </row>
    <row r="15">
      <c r="B15" s="33" t="n"/>
      <c r="C15" s="34" t="n"/>
      <c r="D15" s="34" t="n"/>
      <c r="E15" s="13">
        <f>IF(OR(C15="",D15=""),"",IFERROR((D15-C15)*1440,""))</f>
        <v/>
      </c>
      <c r="F15" s="14" t="n"/>
      <c r="G15" s="14" t="n"/>
      <c r="I15" s="14" t="n"/>
      <c r="J15" s="14" t="n"/>
      <c r="L15" s="14" t="n"/>
      <c r="M15" s="14" t="n"/>
      <c r="P15" s="14" t="n"/>
      <c r="Q15" s="14" t="n"/>
      <c r="R15" s="14" t="n"/>
      <c r="S15" s="35" t="n"/>
      <c r="U15" s="33" t="n"/>
      <c r="W15" s="13">
        <f>IF(B15="","",B15-TODAY())</f>
        <v/>
      </c>
      <c r="X15" s="14">
        <f>IF(F15="","",IF(F15="Cancelada","CANCELADA",IF(W15="","",IF(W15&lt;0,"VENCIDA",IF(W15&lt;=1,"REVISAR","OK")))))</f>
        <v/>
      </c>
    </row>
    <row r="16">
      <c r="B16" s="33" t="n"/>
      <c r="C16" s="34" t="n"/>
      <c r="D16" s="34" t="n"/>
      <c r="E16" s="13">
        <f>IF(OR(C16="",D16=""),"",IFERROR((D16-C16)*1440,""))</f>
        <v/>
      </c>
      <c r="F16" s="14" t="n"/>
      <c r="G16" s="14" t="n"/>
      <c r="I16" s="14" t="n"/>
      <c r="J16" s="14" t="n"/>
      <c r="L16" s="14" t="n"/>
      <c r="M16" s="14" t="n"/>
      <c r="P16" s="14" t="n"/>
      <c r="Q16" s="14" t="n"/>
      <c r="R16" s="14" t="n"/>
      <c r="S16" s="35" t="n"/>
      <c r="U16" s="33" t="n"/>
      <c r="W16" s="13">
        <f>IF(B16="","",B16-TODAY())</f>
        <v/>
      </c>
      <c r="X16" s="14">
        <f>IF(F16="","",IF(F16="Cancelada","CANCELADA",IF(W16="","",IF(W16&lt;0,"VENCIDA",IF(W16&lt;=1,"REVISAR","OK")))))</f>
        <v/>
      </c>
    </row>
    <row r="17">
      <c r="B17" s="33" t="n"/>
      <c r="C17" s="34" t="n"/>
      <c r="D17" s="34" t="n"/>
      <c r="E17" s="13">
        <f>IF(OR(C17="",D17=""),"",IFERROR((D17-C17)*1440,""))</f>
        <v/>
      </c>
      <c r="F17" s="14" t="n"/>
      <c r="G17" s="14" t="n"/>
      <c r="I17" s="14" t="n"/>
      <c r="J17" s="14" t="n"/>
      <c r="L17" s="14" t="n"/>
      <c r="M17" s="14" t="n"/>
      <c r="P17" s="14" t="n"/>
      <c r="Q17" s="14" t="n"/>
      <c r="R17" s="14" t="n"/>
      <c r="S17" s="35" t="n"/>
      <c r="U17" s="33" t="n"/>
      <c r="W17" s="13">
        <f>IF(B17="","",B17-TODAY())</f>
        <v/>
      </c>
      <c r="X17" s="14">
        <f>IF(F17="","",IF(F17="Cancelada","CANCELADA",IF(W17="","",IF(W17&lt;0,"VENCIDA",IF(W17&lt;=1,"REVISAR","OK")))))</f>
        <v/>
      </c>
    </row>
    <row r="18">
      <c r="B18" s="33" t="n"/>
      <c r="C18" s="34" t="n"/>
      <c r="D18" s="34" t="n"/>
      <c r="E18" s="13">
        <f>IF(OR(C18="",D18=""),"",IFERROR((D18-C18)*1440,""))</f>
        <v/>
      </c>
      <c r="F18" s="14" t="n"/>
      <c r="G18" s="14" t="n"/>
      <c r="I18" s="14" t="n"/>
      <c r="J18" s="14" t="n"/>
      <c r="L18" s="14" t="n"/>
      <c r="M18" s="14" t="n"/>
      <c r="P18" s="14" t="n"/>
      <c r="Q18" s="14" t="n"/>
      <c r="R18" s="14" t="n"/>
      <c r="S18" s="35" t="n"/>
      <c r="U18" s="33" t="n"/>
      <c r="W18" s="13">
        <f>IF(B18="","",B18-TODAY())</f>
        <v/>
      </c>
      <c r="X18" s="14">
        <f>IF(F18="","",IF(F18="Cancelada","CANCELADA",IF(W18="","",IF(W18&lt;0,"VENCIDA",IF(W18&lt;=1,"REVISAR","OK")))))</f>
        <v/>
      </c>
    </row>
    <row r="19">
      <c r="B19" s="33" t="n"/>
      <c r="C19" s="34" t="n"/>
      <c r="D19" s="34" t="n"/>
      <c r="E19" s="13">
        <f>IF(OR(C19="",D19=""),"",IFERROR((D19-C19)*1440,""))</f>
        <v/>
      </c>
      <c r="F19" s="14" t="n"/>
      <c r="G19" s="14" t="n"/>
      <c r="I19" s="14" t="n"/>
      <c r="J19" s="14" t="n"/>
      <c r="L19" s="14" t="n"/>
      <c r="M19" s="14" t="n"/>
      <c r="P19" s="14" t="n"/>
      <c r="Q19" s="14" t="n"/>
      <c r="R19" s="14" t="n"/>
      <c r="S19" s="35" t="n"/>
      <c r="U19" s="33" t="n"/>
      <c r="W19" s="13">
        <f>IF(B19="","",B19-TODAY())</f>
        <v/>
      </c>
      <c r="X19" s="14">
        <f>IF(F19="","",IF(F19="Cancelada","CANCELADA",IF(W19="","",IF(W19&lt;0,"VENCIDA",IF(W19&lt;=1,"REVISAR","OK")))))</f>
        <v/>
      </c>
    </row>
    <row r="20">
      <c r="B20" s="33" t="n"/>
      <c r="C20" s="34" t="n"/>
      <c r="D20" s="34" t="n"/>
      <c r="E20" s="13">
        <f>IF(OR(C20="",D20=""),"",IFERROR((D20-C20)*1440,""))</f>
        <v/>
      </c>
      <c r="F20" s="14" t="n"/>
      <c r="G20" s="14" t="n"/>
      <c r="I20" s="14" t="n"/>
      <c r="J20" s="14" t="n"/>
      <c r="L20" s="14" t="n"/>
      <c r="M20" s="14" t="n"/>
      <c r="P20" s="14" t="n"/>
      <c r="Q20" s="14" t="n"/>
      <c r="R20" s="14" t="n"/>
      <c r="S20" s="35" t="n"/>
      <c r="U20" s="33" t="n"/>
      <c r="W20" s="13">
        <f>IF(B20="","",B20-TODAY())</f>
        <v/>
      </c>
      <c r="X20" s="14">
        <f>IF(F20="","",IF(F20="Cancelada","CANCELADA",IF(W20="","",IF(W20&lt;0,"VENCIDA",IF(W20&lt;=1,"REVISAR","OK")))))</f>
        <v/>
      </c>
    </row>
    <row r="21">
      <c r="B21" s="33" t="n"/>
      <c r="C21" s="34" t="n"/>
      <c r="D21" s="34" t="n"/>
      <c r="E21" s="13">
        <f>IF(OR(C21="",D21=""),"",IFERROR((D21-C21)*1440,""))</f>
        <v/>
      </c>
      <c r="F21" s="14" t="n"/>
      <c r="G21" s="14" t="n"/>
      <c r="I21" s="14" t="n"/>
      <c r="J21" s="14" t="n"/>
      <c r="L21" s="14" t="n"/>
      <c r="M21" s="14" t="n"/>
      <c r="P21" s="14" t="n"/>
      <c r="Q21" s="14" t="n"/>
      <c r="R21" s="14" t="n"/>
      <c r="S21" s="35" t="n"/>
      <c r="U21" s="33" t="n"/>
      <c r="W21" s="13">
        <f>IF(B21="","",B21-TODAY())</f>
        <v/>
      </c>
      <c r="X21" s="14">
        <f>IF(F21="","",IF(F21="Cancelada","CANCELADA",IF(W21="","",IF(W21&lt;0,"VENCIDA",IF(W21&lt;=1,"REVISAR","OK")))))</f>
        <v/>
      </c>
    </row>
    <row r="22">
      <c r="B22" s="33" t="n"/>
      <c r="C22" s="34" t="n"/>
      <c r="D22" s="34" t="n"/>
      <c r="E22" s="13">
        <f>IF(OR(C22="",D22=""),"",IFERROR((D22-C22)*1440,""))</f>
        <v/>
      </c>
      <c r="F22" s="14" t="n"/>
      <c r="G22" s="14" t="n"/>
      <c r="I22" s="14" t="n"/>
      <c r="J22" s="14" t="n"/>
      <c r="L22" s="14" t="n"/>
      <c r="M22" s="14" t="n"/>
      <c r="P22" s="14" t="n"/>
      <c r="Q22" s="14" t="n"/>
      <c r="R22" s="14" t="n"/>
      <c r="S22" s="35" t="n"/>
      <c r="U22" s="33" t="n"/>
      <c r="W22" s="13">
        <f>IF(B22="","",B22-TODAY())</f>
        <v/>
      </c>
      <c r="X22" s="14">
        <f>IF(F22="","",IF(F22="Cancelada","CANCELADA",IF(W22="","",IF(W22&lt;0,"VENCIDA",IF(W22&lt;=1,"REVISAR","OK")))))</f>
        <v/>
      </c>
    </row>
    <row r="23">
      <c r="B23" s="33" t="n"/>
      <c r="C23" s="34" t="n"/>
      <c r="D23" s="34" t="n"/>
      <c r="E23" s="13">
        <f>IF(OR(C23="",D23=""),"",IFERROR((D23-C23)*1440,""))</f>
        <v/>
      </c>
      <c r="F23" s="14" t="n"/>
      <c r="G23" s="14" t="n"/>
      <c r="I23" s="14" t="n"/>
      <c r="J23" s="14" t="n"/>
      <c r="L23" s="14" t="n"/>
      <c r="M23" s="14" t="n"/>
      <c r="P23" s="14" t="n"/>
      <c r="Q23" s="14" t="n"/>
      <c r="R23" s="14" t="n"/>
      <c r="S23" s="35" t="n"/>
      <c r="U23" s="33" t="n"/>
      <c r="W23" s="13">
        <f>IF(B23="","",B23-TODAY())</f>
        <v/>
      </c>
      <c r="X23" s="14">
        <f>IF(F23="","",IF(F23="Cancelada","CANCELADA",IF(W23="","",IF(W23&lt;0,"VENCIDA",IF(W23&lt;=1,"REVISAR","OK")))))</f>
        <v/>
      </c>
    </row>
    <row r="24">
      <c r="B24" s="33" t="n"/>
      <c r="C24" s="34" t="n"/>
      <c r="D24" s="34" t="n"/>
      <c r="E24" s="13">
        <f>IF(OR(C24="",D24=""),"",IFERROR((D24-C24)*1440,""))</f>
        <v/>
      </c>
      <c r="F24" s="14" t="n"/>
      <c r="G24" s="14" t="n"/>
      <c r="I24" s="14" t="n"/>
      <c r="J24" s="14" t="n"/>
      <c r="L24" s="14" t="n"/>
      <c r="M24" s="14" t="n"/>
      <c r="P24" s="14" t="n"/>
      <c r="Q24" s="14" t="n"/>
      <c r="R24" s="14" t="n"/>
      <c r="S24" s="35" t="n"/>
      <c r="U24" s="33" t="n"/>
      <c r="W24" s="13">
        <f>IF(B24="","",B24-TODAY())</f>
        <v/>
      </c>
      <c r="X24" s="14">
        <f>IF(F24="","",IF(F24="Cancelada","CANCELADA",IF(W24="","",IF(W24&lt;0,"VENCIDA",IF(W24&lt;=1,"REVISAR","OK")))))</f>
        <v/>
      </c>
    </row>
    <row r="25">
      <c r="B25" s="33" t="n"/>
      <c r="C25" s="34" t="n"/>
      <c r="D25" s="34" t="n"/>
      <c r="E25" s="13">
        <f>IF(OR(C25="",D25=""),"",IFERROR((D25-C25)*1440,""))</f>
        <v/>
      </c>
      <c r="F25" s="14" t="n"/>
      <c r="G25" s="14" t="n"/>
      <c r="I25" s="14" t="n"/>
      <c r="J25" s="14" t="n"/>
      <c r="L25" s="14" t="n"/>
      <c r="M25" s="14" t="n"/>
      <c r="P25" s="14" t="n"/>
      <c r="Q25" s="14" t="n"/>
      <c r="R25" s="14" t="n"/>
      <c r="S25" s="35" t="n"/>
      <c r="U25" s="33" t="n"/>
      <c r="W25" s="13">
        <f>IF(B25="","",B25-TODAY())</f>
        <v/>
      </c>
      <c r="X25" s="14">
        <f>IF(F25="","",IF(F25="Cancelada","CANCELADA",IF(W25="","",IF(W25&lt;0,"VENCIDA",IF(W25&lt;=1,"REVISAR","OK")))))</f>
        <v/>
      </c>
    </row>
    <row r="26">
      <c r="B26" s="33" t="n"/>
      <c r="C26" s="34" t="n"/>
      <c r="D26" s="34" t="n"/>
      <c r="E26" s="13">
        <f>IF(OR(C26="",D26=""),"",IFERROR((D26-C26)*1440,""))</f>
        <v/>
      </c>
      <c r="F26" s="14" t="n"/>
      <c r="G26" s="14" t="n"/>
      <c r="I26" s="14" t="n"/>
      <c r="J26" s="14" t="n"/>
      <c r="L26" s="14" t="n"/>
      <c r="M26" s="14" t="n"/>
      <c r="P26" s="14" t="n"/>
      <c r="Q26" s="14" t="n"/>
      <c r="R26" s="14" t="n"/>
      <c r="S26" s="35" t="n"/>
      <c r="U26" s="33" t="n"/>
      <c r="W26" s="13">
        <f>IF(B26="","",B26-TODAY())</f>
        <v/>
      </c>
      <c r="X26" s="14">
        <f>IF(F26="","",IF(F26="Cancelada","CANCELADA",IF(W26="","",IF(W26&lt;0,"VENCIDA",IF(W26&lt;=1,"REVISAR","OK")))))</f>
        <v/>
      </c>
    </row>
    <row r="27">
      <c r="B27" s="33" t="n"/>
      <c r="C27" s="34" t="n"/>
      <c r="D27" s="34" t="n"/>
      <c r="E27" s="13">
        <f>IF(OR(C27="",D27=""),"",IFERROR((D27-C27)*1440,""))</f>
        <v/>
      </c>
      <c r="F27" s="14" t="n"/>
      <c r="G27" s="14" t="n"/>
      <c r="I27" s="14" t="n"/>
      <c r="J27" s="14" t="n"/>
      <c r="L27" s="14" t="n"/>
      <c r="M27" s="14" t="n"/>
      <c r="P27" s="14" t="n"/>
      <c r="Q27" s="14" t="n"/>
      <c r="R27" s="14" t="n"/>
      <c r="S27" s="35" t="n"/>
      <c r="U27" s="33" t="n"/>
      <c r="W27" s="13">
        <f>IF(B27="","",B27-TODAY())</f>
        <v/>
      </c>
      <c r="X27" s="14">
        <f>IF(F27="","",IF(F27="Cancelada","CANCELADA",IF(W27="","",IF(W27&lt;0,"VENCIDA",IF(W27&lt;=1,"REVISAR","OK")))))</f>
        <v/>
      </c>
    </row>
    <row r="28">
      <c r="B28" s="33" t="n"/>
      <c r="C28" s="34" t="n"/>
      <c r="D28" s="34" t="n"/>
      <c r="E28" s="13">
        <f>IF(OR(C28="",D28=""),"",IFERROR((D28-C28)*1440,""))</f>
        <v/>
      </c>
      <c r="F28" s="14" t="n"/>
      <c r="G28" s="14" t="n"/>
      <c r="I28" s="14" t="n"/>
      <c r="J28" s="14" t="n"/>
      <c r="L28" s="14" t="n"/>
      <c r="M28" s="14" t="n"/>
      <c r="P28" s="14" t="n"/>
      <c r="Q28" s="14" t="n"/>
      <c r="R28" s="14" t="n"/>
      <c r="S28" s="35" t="n"/>
      <c r="U28" s="33" t="n"/>
      <c r="W28" s="13">
        <f>IF(B28="","",B28-TODAY())</f>
        <v/>
      </c>
      <c r="X28" s="14">
        <f>IF(F28="","",IF(F28="Cancelada","CANCELADA",IF(W28="","",IF(W28&lt;0,"VENCIDA",IF(W28&lt;=1,"REVISAR","OK")))))</f>
        <v/>
      </c>
    </row>
    <row r="29">
      <c r="B29" s="33" t="n"/>
      <c r="C29" s="34" t="n"/>
      <c r="D29" s="34" t="n"/>
      <c r="E29" s="13">
        <f>IF(OR(C29="",D29=""),"",IFERROR((D29-C29)*1440,""))</f>
        <v/>
      </c>
      <c r="F29" s="14" t="n"/>
      <c r="G29" s="14" t="n"/>
      <c r="I29" s="14" t="n"/>
      <c r="J29" s="14" t="n"/>
      <c r="L29" s="14" t="n"/>
      <c r="M29" s="14" t="n"/>
      <c r="P29" s="14" t="n"/>
      <c r="Q29" s="14" t="n"/>
      <c r="R29" s="14" t="n"/>
      <c r="S29" s="35" t="n"/>
      <c r="U29" s="33" t="n"/>
      <c r="W29" s="13">
        <f>IF(B29="","",B29-TODAY())</f>
        <v/>
      </c>
      <c r="X29" s="14">
        <f>IF(F29="","",IF(F29="Cancelada","CANCELADA",IF(W29="","",IF(W29&lt;0,"VENCIDA",IF(W29&lt;=1,"REVISAR","OK")))))</f>
        <v/>
      </c>
    </row>
    <row r="30">
      <c r="B30" s="33" t="n"/>
      <c r="C30" s="34" t="n"/>
      <c r="D30" s="34" t="n"/>
      <c r="E30" s="13">
        <f>IF(OR(C30="",D30=""),"",IFERROR((D30-C30)*1440,""))</f>
        <v/>
      </c>
      <c r="F30" s="14" t="n"/>
      <c r="G30" s="14" t="n"/>
      <c r="I30" s="14" t="n"/>
      <c r="J30" s="14" t="n"/>
      <c r="L30" s="14" t="n"/>
      <c r="M30" s="14" t="n"/>
      <c r="P30" s="14" t="n"/>
      <c r="Q30" s="14" t="n"/>
      <c r="R30" s="14" t="n"/>
      <c r="S30" s="35" t="n"/>
      <c r="U30" s="33" t="n"/>
      <c r="W30" s="13">
        <f>IF(B30="","",B30-TODAY())</f>
        <v/>
      </c>
      <c r="X30" s="14">
        <f>IF(F30="","",IF(F30="Cancelada","CANCELADA",IF(W30="","",IF(W30&lt;0,"VENCIDA",IF(W30&lt;=1,"REVISAR","OK")))))</f>
        <v/>
      </c>
    </row>
    <row r="31">
      <c r="B31" s="33" t="n"/>
      <c r="C31" s="34" t="n"/>
      <c r="D31" s="34" t="n"/>
      <c r="E31" s="13">
        <f>IF(OR(C31="",D31=""),"",IFERROR((D31-C31)*1440,""))</f>
        <v/>
      </c>
      <c r="F31" s="14" t="n"/>
      <c r="G31" s="14" t="n"/>
      <c r="I31" s="14" t="n"/>
      <c r="J31" s="14" t="n"/>
      <c r="L31" s="14" t="n"/>
      <c r="M31" s="14" t="n"/>
      <c r="P31" s="14" t="n"/>
      <c r="Q31" s="14" t="n"/>
      <c r="R31" s="14" t="n"/>
      <c r="S31" s="35" t="n"/>
      <c r="U31" s="33" t="n"/>
      <c r="W31" s="13">
        <f>IF(B31="","",B31-TODAY())</f>
        <v/>
      </c>
      <c r="X31" s="14">
        <f>IF(F31="","",IF(F31="Cancelada","CANCELADA",IF(W31="","",IF(W31&lt;0,"VENCIDA",IF(W31&lt;=1,"REVISAR","OK")))))</f>
        <v/>
      </c>
    </row>
    <row r="32">
      <c r="B32" s="33" t="n"/>
      <c r="C32" s="34" t="n"/>
      <c r="D32" s="34" t="n"/>
      <c r="E32" s="13">
        <f>IF(OR(C32="",D32=""),"",IFERROR((D32-C32)*1440,""))</f>
        <v/>
      </c>
      <c r="F32" s="14" t="n"/>
      <c r="G32" s="14" t="n"/>
      <c r="I32" s="14" t="n"/>
      <c r="J32" s="14" t="n"/>
      <c r="L32" s="14" t="n"/>
      <c r="M32" s="14" t="n"/>
      <c r="P32" s="14" t="n"/>
      <c r="Q32" s="14" t="n"/>
      <c r="R32" s="14" t="n"/>
      <c r="S32" s="35" t="n"/>
      <c r="U32" s="33" t="n"/>
      <c r="W32" s="13">
        <f>IF(B32="","",B32-TODAY())</f>
        <v/>
      </c>
      <c r="X32" s="14">
        <f>IF(F32="","",IF(F32="Cancelada","CANCELADA",IF(W32="","",IF(W32&lt;0,"VENCIDA",IF(W32&lt;=1,"REVISAR","OK")))))</f>
        <v/>
      </c>
    </row>
    <row r="33">
      <c r="B33" s="33" t="n"/>
      <c r="C33" s="34" t="n"/>
      <c r="D33" s="34" t="n"/>
      <c r="E33" s="13">
        <f>IF(OR(C33="",D33=""),"",IFERROR((D33-C33)*1440,""))</f>
        <v/>
      </c>
      <c r="F33" s="14" t="n"/>
      <c r="G33" s="14" t="n"/>
      <c r="I33" s="14" t="n"/>
      <c r="J33" s="14" t="n"/>
      <c r="L33" s="14" t="n"/>
      <c r="M33" s="14" t="n"/>
      <c r="P33" s="14" t="n"/>
      <c r="Q33" s="14" t="n"/>
      <c r="R33" s="14" t="n"/>
      <c r="S33" s="35" t="n"/>
      <c r="U33" s="33" t="n"/>
      <c r="W33" s="13">
        <f>IF(B33="","",B33-TODAY())</f>
        <v/>
      </c>
      <c r="X33" s="14">
        <f>IF(F33="","",IF(F33="Cancelada","CANCELADA",IF(W33="","",IF(W33&lt;0,"VENCIDA",IF(W33&lt;=1,"REVISAR","OK")))))</f>
        <v/>
      </c>
    </row>
    <row r="34">
      <c r="B34" s="33" t="n"/>
      <c r="C34" s="34" t="n"/>
      <c r="D34" s="34" t="n"/>
      <c r="E34" s="13">
        <f>IF(OR(C34="",D34=""),"",IFERROR((D34-C34)*1440,""))</f>
        <v/>
      </c>
      <c r="F34" s="14" t="n"/>
      <c r="G34" s="14" t="n"/>
      <c r="I34" s="14" t="n"/>
      <c r="J34" s="14" t="n"/>
      <c r="L34" s="14" t="n"/>
      <c r="M34" s="14" t="n"/>
      <c r="P34" s="14" t="n"/>
      <c r="Q34" s="14" t="n"/>
      <c r="R34" s="14" t="n"/>
      <c r="S34" s="35" t="n"/>
      <c r="U34" s="33" t="n"/>
      <c r="W34" s="13">
        <f>IF(B34="","",B34-TODAY())</f>
        <v/>
      </c>
      <c r="X34" s="14">
        <f>IF(F34="","",IF(F34="Cancelada","CANCELADA",IF(W34="","",IF(W34&lt;0,"VENCIDA",IF(W34&lt;=1,"REVISAR","OK")))))</f>
        <v/>
      </c>
    </row>
    <row r="35">
      <c r="B35" s="33" t="n"/>
      <c r="C35" s="34" t="n"/>
      <c r="D35" s="34" t="n"/>
      <c r="E35" s="13">
        <f>IF(OR(C35="",D35=""),"",IFERROR((D35-C35)*1440,""))</f>
        <v/>
      </c>
      <c r="F35" s="14" t="n"/>
      <c r="G35" s="14" t="n"/>
      <c r="I35" s="14" t="n"/>
      <c r="J35" s="14" t="n"/>
      <c r="L35" s="14" t="n"/>
      <c r="M35" s="14" t="n"/>
      <c r="P35" s="14" t="n"/>
      <c r="Q35" s="14" t="n"/>
      <c r="R35" s="14" t="n"/>
      <c r="S35" s="35" t="n"/>
      <c r="U35" s="33" t="n"/>
      <c r="W35" s="13">
        <f>IF(B35="","",B35-TODAY())</f>
        <v/>
      </c>
      <c r="X35" s="14">
        <f>IF(F35="","",IF(F35="Cancelada","CANCELADA",IF(W35="","",IF(W35&lt;0,"VENCIDA",IF(W35&lt;=1,"REVISAR","OK")))))</f>
        <v/>
      </c>
    </row>
    <row r="36">
      <c r="B36" s="33" t="n"/>
      <c r="C36" s="34" t="n"/>
      <c r="D36" s="34" t="n"/>
      <c r="E36" s="13">
        <f>IF(OR(C36="",D36=""),"",IFERROR((D36-C36)*1440,""))</f>
        <v/>
      </c>
      <c r="F36" s="14" t="n"/>
      <c r="G36" s="14" t="n"/>
      <c r="I36" s="14" t="n"/>
      <c r="J36" s="14" t="n"/>
      <c r="L36" s="14" t="n"/>
      <c r="M36" s="14" t="n"/>
      <c r="P36" s="14" t="n"/>
      <c r="Q36" s="14" t="n"/>
      <c r="R36" s="14" t="n"/>
      <c r="S36" s="35" t="n"/>
      <c r="U36" s="33" t="n"/>
      <c r="W36" s="13">
        <f>IF(B36="","",B36-TODAY())</f>
        <v/>
      </c>
      <c r="X36" s="14">
        <f>IF(F36="","",IF(F36="Cancelada","CANCELADA",IF(W36="","",IF(W36&lt;0,"VENCIDA",IF(W36&lt;=1,"REVISAR","OK")))))</f>
        <v/>
      </c>
    </row>
    <row r="37">
      <c r="B37" s="33" t="n"/>
      <c r="C37" s="34" t="n"/>
      <c r="D37" s="34" t="n"/>
      <c r="E37" s="13">
        <f>IF(OR(C37="",D37=""),"",IFERROR((D37-C37)*1440,""))</f>
        <v/>
      </c>
      <c r="F37" s="14" t="n"/>
      <c r="G37" s="14" t="n"/>
      <c r="I37" s="14" t="n"/>
      <c r="J37" s="14" t="n"/>
      <c r="L37" s="14" t="n"/>
      <c r="M37" s="14" t="n"/>
      <c r="P37" s="14" t="n"/>
      <c r="Q37" s="14" t="n"/>
      <c r="R37" s="14" t="n"/>
      <c r="S37" s="35" t="n"/>
      <c r="U37" s="33" t="n"/>
      <c r="W37" s="13">
        <f>IF(B37="","",B37-TODAY())</f>
        <v/>
      </c>
      <c r="X37" s="14">
        <f>IF(F37="","",IF(F37="Cancelada","CANCELADA",IF(W37="","",IF(W37&lt;0,"VENCIDA",IF(W37&lt;=1,"REVISAR","OK")))))</f>
        <v/>
      </c>
    </row>
    <row r="38">
      <c r="B38" s="33" t="n"/>
      <c r="C38" s="34" t="n"/>
      <c r="D38" s="34" t="n"/>
      <c r="E38" s="13">
        <f>IF(OR(C38="",D38=""),"",IFERROR((D38-C38)*1440,""))</f>
        <v/>
      </c>
      <c r="F38" s="14" t="n"/>
      <c r="G38" s="14" t="n"/>
      <c r="I38" s="14" t="n"/>
      <c r="J38" s="14" t="n"/>
      <c r="L38" s="14" t="n"/>
      <c r="M38" s="14" t="n"/>
      <c r="P38" s="14" t="n"/>
      <c r="Q38" s="14" t="n"/>
      <c r="R38" s="14" t="n"/>
      <c r="S38" s="35" t="n"/>
      <c r="U38" s="33" t="n"/>
      <c r="W38" s="13">
        <f>IF(B38="","",B38-TODAY())</f>
        <v/>
      </c>
      <c r="X38" s="14">
        <f>IF(F38="","",IF(F38="Cancelada","CANCELADA",IF(W38="","",IF(W38&lt;0,"VENCIDA",IF(W38&lt;=1,"REVISAR","OK")))))</f>
        <v/>
      </c>
    </row>
    <row r="39">
      <c r="B39" s="33" t="n"/>
      <c r="C39" s="34" t="n"/>
      <c r="D39" s="34" t="n"/>
      <c r="E39" s="13">
        <f>IF(OR(C39="",D39=""),"",IFERROR((D39-C39)*1440,""))</f>
        <v/>
      </c>
      <c r="F39" s="14" t="n"/>
      <c r="G39" s="14" t="n"/>
      <c r="I39" s="14" t="n"/>
      <c r="J39" s="14" t="n"/>
      <c r="L39" s="14" t="n"/>
      <c r="M39" s="14" t="n"/>
      <c r="P39" s="14" t="n"/>
      <c r="Q39" s="14" t="n"/>
      <c r="R39" s="14" t="n"/>
      <c r="S39" s="35" t="n"/>
      <c r="U39" s="33" t="n"/>
      <c r="W39" s="13">
        <f>IF(B39="","",B39-TODAY())</f>
        <v/>
      </c>
      <c r="X39" s="14">
        <f>IF(F39="","",IF(F39="Cancelada","CANCELADA",IF(W39="","",IF(W39&lt;0,"VENCIDA",IF(W39&lt;=1,"REVISAR","OK")))))</f>
        <v/>
      </c>
    </row>
    <row r="40">
      <c r="B40" s="33" t="n"/>
      <c r="C40" s="34" t="n"/>
      <c r="D40" s="34" t="n"/>
      <c r="E40" s="13">
        <f>IF(OR(C40="",D40=""),"",IFERROR((D40-C40)*1440,""))</f>
        <v/>
      </c>
      <c r="F40" s="14" t="n"/>
      <c r="G40" s="14" t="n"/>
      <c r="I40" s="14" t="n"/>
      <c r="J40" s="14" t="n"/>
      <c r="L40" s="14" t="n"/>
      <c r="M40" s="14" t="n"/>
      <c r="P40" s="14" t="n"/>
      <c r="Q40" s="14" t="n"/>
      <c r="R40" s="14" t="n"/>
      <c r="S40" s="35" t="n"/>
      <c r="U40" s="33" t="n"/>
      <c r="W40" s="13">
        <f>IF(B40="","",B40-TODAY())</f>
        <v/>
      </c>
      <c r="X40" s="14">
        <f>IF(F40="","",IF(F40="Cancelada","CANCELADA",IF(W40="","",IF(W40&lt;0,"VENCIDA",IF(W40&lt;=1,"REVISAR","OK")))))</f>
        <v/>
      </c>
    </row>
    <row r="41">
      <c r="B41" s="33" t="n"/>
      <c r="C41" s="34" t="n"/>
      <c r="D41" s="34" t="n"/>
      <c r="E41" s="13">
        <f>IF(OR(C41="",D41=""),"",IFERROR((D41-C41)*1440,""))</f>
        <v/>
      </c>
      <c r="F41" s="14" t="n"/>
      <c r="G41" s="14" t="n"/>
      <c r="I41" s="14" t="n"/>
      <c r="J41" s="14" t="n"/>
      <c r="L41" s="14" t="n"/>
      <c r="M41" s="14" t="n"/>
      <c r="P41" s="14" t="n"/>
      <c r="Q41" s="14" t="n"/>
      <c r="R41" s="14" t="n"/>
      <c r="S41" s="35" t="n"/>
      <c r="U41" s="33" t="n"/>
      <c r="W41" s="13">
        <f>IF(B41="","",B41-TODAY())</f>
        <v/>
      </c>
      <c r="X41" s="14">
        <f>IF(F41="","",IF(F41="Cancelada","CANCELADA",IF(W41="","",IF(W41&lt;0,"VENCIDA",IF(W41&lt;=1,"REVISAR","OK")))))</f>
        <v/>
      </c>
    </row>
    <row r="42">
      <c r="B42" s="33" t="n"/>
      <c r="C42" s="34" t="n"/>
      <c r="D42" s="34" t="n"/>
      <c r="E42" s="13">
        <f>IF(OR(C42="",D42=""),"",IFERROR((D42-C42)*1440,""))</f>
        <v/>
      </c>
      <c r="F42" s="14" t="n"/>
      <c r="G42" s="14" t="n"/>
      <c r="I42" s="14" t="n"/>
      <c r="J42" s="14" t="n"/>
      <c r="L42" s="14" t="n"/>
      <c r="M42" s="14" t="n"/>
      <c r="P42" s="14" t="n"/>
      <c r="Q42" s="14" t="n"/>
      <c r="R42" s="14" t="n"/>
      <c r="S42" s="35" t="n"/>
      <c r="U42" s="33" t="n"/>
      <c r="W42" s="13">
        <f>IF(B42="","",B42-TODAY())</f>
        <v/>
      </c>
      <c r="X42" s="14">
        <f>IF(F42="","",IF(F42="Cancelada","CANCELADA",IF(W42="","",IF(W42&lt;0,"VENCIDA",IF(W42&lt;=1,"REVISAR","OK")))))</f>
        <v/>
      </c>
    </row>
    <row r="43">
      <c r="B43" s="33" t="n"/>
      <c r="C43" s="34" t="n"/>
      <c r="D43" s="34" t="n"/>
      <c r="E43" s="13">
        <f>IF(OR(C43="",D43=""),"",IFERROR((D43-C43)*1440,""))</f>
        <v/>
      </c>
      <c r="F43" s="14" t="n"/>
      <c r="G43" s="14" t="n"/>
      <c r="I43" s="14" t="n"/>
      <c r="J43" s="14" t="n"/>
      <c r="L43" s="14" t="n"/>
      <c r="M43" s="14" t="n"/>
      <c r="P43" s="14" t="n"/>
      <c r="Q43" s="14" t="n"/>
      <c r="R43" s="14" t="n"/>
      <c r="S43" s="35" t="n"/>
      <c r="U43" s="33" t="n"/>
      <c r="W43" s="13">
        <f>IF(B43="","",B43-TODAY())</f>
        <v/>
      </c>
      <c r="X43" s="14">
        <f>IF(F43="","",IF(F43="Cancelada","CANCELADA",IF(W43="","",IF(W43&lt;0,"VENCIDA",IF(W43&lt;=1,"REVISAR","OK")))))</f>
        <v/>
      </c>
    </row>
    <row r="44">
      <c r="B44" s="33" t="n"/>
      <c r="C44" s="34" t="n"/>
      <c r="D44" s="34" t="n"/>
      <c r="E44" s="13">
        <f>IF(OR(C44="",D44=""),"",IFERROR((D44-C44)*1440,""))</f>
        <v/>
      </c>
      <c r="F44" s="14" t="n"/>
      <c r="G44" s="14" t="n"/>
      <c r="I44" s="14" t="n"/>
      <c r="J44" s="14" t="n"/>
      <c r="L44" s="14" t="n"/>
      <c r="M44" s="14" t="n"/>
      <c r="P44" s="14" t="n"/>
      <c r="Q44" s="14" t="n"/>
      <c r="R44" s="14" t="n"/>
      <c r="S44" s="35" t="n"/>
      <c r="U44" s="33" t="n"/>
      <c r="W44" s="13">
        <f>IF(B44="","",B44-TODAY())</f>
        <v/>
      </c>
      <c r="X44" s="14">
        <f>IF(F44="","",IF(F44="Cancelada","CANCELADA",IF(W44="","",IF(W44&lt;0,"VENCIDA",IF(W44&lt;=1,"REVISAR","OK")))))</f>
        <v/>
      </c>
    </row>
    <row r="45">
      <c r="B45" s="33" t="n"/>
      <c r="C45" s="34" t="n"/>
      <c r="D45" s="34" t="n"/>
      <c r="E45" s="13">
        <f>IF(OR(C45="",D45=""),"",IFERROR((D45-C45)*1440,""))</f>
        <v/>
      </c>
      <c r="F45" s="14" t="n"/>
      <c r="G45" s="14" t="n"/>
      <c r="I45" s="14" t="n"/>
      <c r="J45" s="14" t="n"/>
      <c r="L45" s="14" t="n"/>
      <c r="M45" s="14" t="n"/>
      <c r="P45" s="14" t="n"/>
      <c r="Q45" s="14" t="n"/>
      <c r="R45" s="14" t="n"/>
      <c r="S45" s="35" t="n"/>
      <c r="U45" s="33" t="n"/>
      <c r="W45" s="13">
        <f>IF(B45="","",B45-TODAY())</f>
        <v/>
      </c>
      <c r="X45" s="14">
        <f>IF(F45="","",IF(F45="Cancelada","CANCELADA",IF(W45="","",IF(W45&lt;0,"VENCIDA",IF(W45&lt;=1,"REVISAR","OK")))))</f>
        <v/>
      </c>
    </row>
    <row r="46">
      <c r="B46" s="33" t="n"/>
      <c r="C46" s="34" t="n"/>
      <c r="D46" s="34" t="n"/>
      <c r="E46" s="13">
        <f>IF(OR(C46="",D46=""),"",IFERROR((D46-C46)*1440,""))</f>
        <v/>
      </c>
      <c r="F46" s="14" t="n"/>
      <c r="G46" s="14" t="n"/>
      <c r="I46" s="14" t="n"/>
      <c r="J46" s="14" t="n"/>
      <c r="L46" s="14" t="n"/>
      <c r="M46" s="14" t="n"/>
      <c r="P46" s="14" t="n"/>
      <c r="Q46" s="14" t="n"/>
      <c r="R46" s="14" t="n"/>
      <c r="S46" s="35" t="n"/>
      <c r="U46" s="33" t="n"/>
      <c r="W46" s="13">
        <f>IF(B46="","",B46-TODAY())</f>
        <v/>
      </c>
      <c r="X46" s="14">
        <f>IF(F46="","",IF(F46="Cancelada","CANCELADA",IF(W46="","",IF(W46&lt;0,"VENCIDA",IF(W46&lt;=1,"REVISAR","OK")))))</f>
        <v/>
      </c>
    </row>
    <row r="47">
      <c r="B47" s="33" t="n"/>
      <c r="C47" s="34" t="n"/>
      <c r="D47" s="34" t="n"/>
      <c r="E47" s="13">
        <f>IF(OR(C47="",D47=""),"",IFERROR((D47-C47)*1440,""))</f>
        <v/>
      </c>
      <c r="F47" s="14" t="n"/>
      <c r="G47" s="14" t="n"/>
      <c r="I47" s="14" t="n"/>
      <c r="J47" s="14" t="n"/>
      <c r="L47" s="14" t="n"/>
      <c r="M47" s="14" t="n"/>
      <c r="P47" s="14" t="n"/>
      <c r="Q47" s="14" t="n"/>
      <c r="R47" s="14" t="n"/>
      <c r="S47" s="35" t="n"/>
      <c r="U47" s="33" t="n"/>
      <c r="W47" s="13">
        <f>IF(B47="","",B47-TODAY())</f>
        <v/>
      </c>
      <c r="X47" s="14">
        <f>IF(F47="","",IF(F47="Cancelada","CANCELADA",IF(W47="","",IF(W47&lt;0,"VENCIDA",IF(W47&lt;=1,"REVISAR","OK")))))</f>
        <v/>
      </c>
    </row>
    <row r="48">
      <c r="B48" s="33" t="n"/>
      <c r="C48" s="34" t="n"/>
      <c r="D48" s="34" t="n"/>
      <c r="E48" s="13">
        <f>IF(OR(C48="",D48=""),"",IFERROR((D48-C48)*1440,""))</f>
        <v/>
      </c>
      <c r="F48" s="14" t="n"/>
      <c r="G48" s="14" t="n"/>
      <c r="I48" s="14" t="n"/>
      <c r="J48" s="14" t="n"/>
      <c r="L48" s="14" t="n"/>
      <c r="M48" s="14" t="n"/>
      <c r="P48" s="14" t="n"/>
      <c r="Q48" s="14" t="n"/>
      <c r="R48" s="14" t="n"/>
      <c r="S48" s="35" t="n"/>
      <c r="U48" s="33" t="n"/>
      <c r="W48" s="13">
        <f>IF(B48="","",B48-TODAY())</f>
        <v/>
      </c>
      <c r="X48" s="14">
        <f>IF(F48="","",IF(F48="Cancelada","CANCELADA",IF(W48="","",IF(W48&lt;0,"VENCIDA",IF(W48&lt;=1,"REVISAR","OK")))))</f>
        <v/>
      </c>
    </row>
    <row r="49">
      <c r="B49" s="33" t="n"/>
      <c r="C49" s="34" t="n"/>
      <c r="D49" s="34" t="n"/>
      <c r="E49" s="13">
        <f>IF(OR(C49="",D49=""),"",IFERROR((D49-C49)*1440,""))</f>
        <v/>
      </c>
      <c r="F49" s="14" t="n"/>
      <c r="G49" s="14" t="n"/>
      <c r="I49" s="14" t="n"/>
      <c r="J49" s="14" t="n"/>
      <c r="L49" s="14" t="n"/>
      <c r="M49" s="14" t="n"/>
      <c r="P49" s="14" t="n"/>
      <c r="Q49" s="14" t="n"/>
      <c r="R49" s="14" t="n"/>
      <c r="S49" s="35" t="n"/>
      <c r="U49" s="33" t="n"/>
      <c r="W49" s="13">
        <f>IF(B49="","",B49-TODAY())</f>
        <v/>
      </c>
      <c r="X49" s="14">
        <f>IF(F49="","",IF(F49="Cancelada","CANCELADA",IF(W49="","",IF(W49&lt;0,"VENCIDA",IF(W49&lt;=1,"REVISAR","OK")))))</f>
        <v/>
      </c>
    </row>
    <row r="50">
      <c r="B50" s="33" t="n"/>
      <c r="C50" s="34" t="n"/>
      <c r="D50" s="34" t="n"/>
      <c r="E50" s="13">
        <f>IF(OR(C50="",D50=""),"",IFERROR((D50-C50)*1440,""))</f>
        <v/>
      </c>
      <c r="F50" s="14" t="n"/>
      <c r="G50" s="14" t="n"/>
      <c r="I50" s="14" t="n"/>
      <c r="J50" s="14" t="n"/>
      <c r="L50" s="14" t="n"/>
      <c r="M50" s="14" t="n"/>
      <c r="P50" s="14" t="n"/>
      <c r="Q50" s="14" t="n"/>
      <c r="R50" s="14" t="n"/>
      <c r="S50" s="35" t="n"/>
      <c r="U50" s="33" t="n"/>
      <c r="W50" s="13">
        <f>IF(B50="","",B50-TODAY())</f>
        <v/>
      </c>
      <c r="X50" s="14">
        <f>IF(F50="","",IF(F50="Cancelada","CANCELADA",IF(W50="","",IF(W50&lt;0,"VENCIDA",IF(W50&lt;=1,"REVISAR","OK")))))</f>
        <v/>
      </c>
    </row>
    <row r="51">
      <c r="B51" s="33" t="n"/>
      <c r="C51" s="34" t="n"/>
      <c r="D51" s="34" t="n"/>
      <c r="E51" s="13">
        <f>IF(OR(C51="",D51=""),"",IFERROR((D51-C51)*1440,""))</f>
        <v/>
      </c>
      <c r="F51" s="14" t="n"/>
      <c r="G51" s="14" t="n"/>
      <c r="I51" s="14" t="n"/>
      <c r="J51" s="14" t="n"/>
      <c r="L51" s="14" t="n"/>
      <c r="M51" s="14" t="n"/>
      <c r="P51" s="14" t="n"/>
      <c r="Q51" s="14" t="n"/>
      <c r="R51" s="14" t="n"/>
      <c r="S51" s="35" t="n"/>
      <c r="U51" s="33" t="n"/>
      <c r="W51" s="13">
        <f>IF(B51="","",B51-TODAY())</f>
        <v/>
      </c>
      <c r="X51" s="14">
        <f>IF(F51="","",IF(F51="Cancelada","CANCELADA",IF(W51="","",IF(W51&lt;0,"VENCIDA",IF(W51&lt;=1,"REVISAR","OK")))))</f>
        <v/>
      </c>
    </row>
    <row r="52">
      <c r="B52" s="33" t="n"/>
      <c r="C52" s="34" t="n"/>
      <c r="D52" s="34" t="n"/>
      <c r="E52" s="13">
        <f>IF(OR(C52="",D52=""),"",IFERROR((D52-C52)*1440,""))</f>
        <v/>
      </c>
      <c r="F52" s="14" t="n"/>
      <c r="G52" s="14" t="n"/>
      <c r="I52" s="14" t="n"/>
      <c r="J52" s="14" t="n"/>
      <c r="L52" s="14" t="n"/>
      <c r="M52" s="14" t="n"/>
      <c r="P52" s="14" t="n"/>
      <c r="Q52" s="14" t="n"/>
      <c r="R52" s="14" t="n"/>
      <c r="S52" s="35" t="n"/>
      <c r="U52" s="33" t="n"/>
      <c r="W52" s="13">
        <f>IF(B52="","",B52-TODAY())</f>
        <v/>
      </c>
      <c r="X52" s="14">
        <f>IF(F52="","",IF(F52="Cancelada","CANCELADA",IF(W52="","",IF(W52&lt;0,"VENCIDA",IF(W52&lt;=1,"REVISAR","OK")))))</f>
        <v/>
      </c>
    </row>
    <row r="53">
      <c r="B53" s="33" t="n"/>
      <c r="C53" s="34" t="n"/>
      <c r="D53" s="34" t="n"/>
      <c r="E53" s="13">
        <f>IF(OR(C53="",D53=""),"",IFERROR((D53-C53)*1440,""))</f>
        <v/>
      </c>
      <c r="F53" s="14" t="n"/>
      <c r="G53" s="14" t="n"/>
      <c r="I53" s="14" t="n"/>
      <c r="J53" s="14" t="n"/>
      <c r="L53" s="14" t="n"/>
      <c r="M53" s="14" t="n"/>
      <c r="P53" s="14" t="n"/>
      <c r="Q53" s="14" t="n"/>
      <c r="R53" s="14" t="n"/>
      <c r="S53" s="35" t="n"/>
      <c r="U53" s="33" t="n"/>
      <c r="W53" s="13">
        <f>IF(B53="","",B53-TODAY())</f>
        <v/>
      </c>
      <c r="X53" s="14">
        <f>IF(F53="","",IF(F53="Cancelada","CANCELADA",IF(W53="","",IF(W53&lt;0,"VENCIDA",IF(W53&lt;=1,"REVISAR","OK")))))</f>
        <v/>
      </c>
    </row>
    <row r="54">
      <c r="B54" s="33" t="n"/>
      <c r="C54" s="34" t="n"/>
      <c r="D54" s="34" t="n"/>
      <c r="E54" s="13">
        <f>IF(OR(C54="",D54=""),"",IFERROR((D54-C54)*1440,""))</f>
        <v/>
      </c>
      <c r="F54" s="14" t="n"/>
      <c r="G54" s="14" t="n"/>
      <c r="I54" s="14" t="n"/>
      <c r="J54" s="14" t="n"/>
      <c r="L54" s="14" t="n"/>
      <c r="M54" s="14" t="n"/>
      <c r="P54" s="14" t="n"/>
      <c r="Q54" s="14" t="n"/>
      <c r="R54" s="14" t="n"/>
      <c r="S54" s="35" t="n"/>
      <c r="U54" s="33" t="n"/>
      <c r="W54" s="13">
        <f>IF(B54="","",B54-TODAY())</f>
        <v/>
      </c>
      <c r="X54" s="14">
        <f>IF(F54="","",IF(F54="Cancelada","CANCELADA",IF(W54="","",IF(W54&lt;0,"VENCIDA",IF(W54&lt;=1,"REVISAR","OK")))))</f>
        <v/>
      </c>
    </row>
    <row r="55">
      <c r="B55" s="33" t="n"/>
      <c r="C55" s="34" t="n"/>
      <c r="D55" s="34" t="n"/>
      <c r="E55" s="13">
        <f>IF(OR(C55="",D55=""),"",IFERROR((D55-C55)*1440,""))</f>
        <v/>
      </c>
      <c r="F55" s="14" t="n"/>
      <c r="G55" s="14" t="n"/>
      <c r="I55" s="14" t="n"/>
      <c r="J55" s="14" t="n"/>
      <c r="L55" s="14" t="n"/>
      <c r="M55" s="14" t="n"/>
      <c r="P55" s="14" t="n"/>
      <c r="Q55" s="14" t="n"/>
      <c r="R55" s="14" t="n"/>
      <c r="S55" s="35" t="n"/>
      <c r="U55" s="33" t="n"/>
      <c r="W55" s="13">
        <f>IF(B55="","",B55-TODAY())</f>
        <v/>
      </c>
      <c r="X55" s="14">
        <f>IF(F55="","",IF(F55="Cancelada","CANCELADA",IF(W55="","",IF(W55&lt;0,"VENCIDA",IF(W55&lt;=1,"REVISAR","OK")))))</f>
        <v/>
      </c>
    </row>
    <row r="56">
      <c r="B56" s="33" t="n"/>
      <c r="C56" s="34" t="n"/>
      <c r="D56" s="34" t="n"/>
      <c r="E56" s="13">
        <f>IF(OR(C56="",D56=""),"",IFERROR((D56-C56)*1440,""))</f>
        <v/>
      </c>
      <c r="F56" s="14" t="n"/>
      <c r="G56" s="14" t="n"/>
      <c r="I56" s="14" t="n"/>
      <c r="J56" s="14" t="n"/>
      <c r="L56" s="14" t="n"/>
      <c r="M56" s="14" t="n"/>
      <c r="P56" s="14" t="n"/>
      <c r="Q56" s="14" t="n"/>
      <c r="R56" s="14" t="n"/>
      <c r="S56" s="35" t="n"/>
      <c r="U56" s="33" t="n"/>
      <c r="W56" s="13">
        <f>IF(B56="","",B56-TODAY())</f>
        <v/>
      </c>
      <c r="X56" s="14">
        <f>IF(F56="","",IF(F56="Cancelada","CANCELADA",IF(W56="","",IF(W56&lt;0,"VENCIDA",IF(W56&lt;=1,"REVISAR","OK")))))</f>
        <v/>
      </c>
    </row>
    <row r="57">
      <c r="B57" s="33" t="n"/>
      <c r="C57" s="34" t="n"/>
      <c r="D57" s="34" t="n"/>
      <c r="E57" s="13">
        <f>IF(OR(C57="",D57=""),"",IFERROR((D57-C57)*1440,""))</f>
        <v/>
      </c>
      <c r="F57" s="14" t="n"/>
      <c r="G57" s="14" t="n"/>
      <c r="I57" s="14" t="n"/>
      <c r="J57" s="14" t="n"/>
      <c r="L57" s="14" t="n"/>
      <c r="M57" s="14" t="n"/>
      <c r="P57" s="14" t="n"/>
      <c r="Q57" s="14" t="n"/>
      <c r="R57" s="14" t="n"/>
      <c r="S57" s="35" t="n"/>
      <c r="U57" s="33" t="n"/>
      <c r="W57" s="13">
        <f>IF(B57="","",B57-TODAY())</f>
        <v/>
      </c>
      <c r="X57" s="14">
        <f>IF(F57="","",IF(F57="Cancelada","CANCELADA",IF(W57="","",IF(W57&lt;0,"VENCIDA",IF(W57&lt;=1,"REVISAR","OK")))))</f>
        <v/>
      </c>
    </row>
    <row r="58">
      <c r="B58" s="33" t="n"/>
      <c r="C58" s="34" t="n"/>
      <c r="D58" s="34" t="n"/>
      <c r="E58" s="13">
        <f>IF(OR(C58="",D58=""),"",IFERROR((D58-C58)*1440,""))</f>
        <v/>
      </c>
      <c r="F58" s="14" t="n"/>
      <c r="G58" s="14" t="n"/>
      <c r="I58" s="14" t="n"/>
      <c r="J58" s="14" t="n"/>
      <c r="L58" s="14" t="n"/>
      <c r="M58" s="14" t="n"/>
      <c r="P58" s="14" t="n"/>
      <c r="Q58" s="14" t="n"/>
      <c r="R58" s="14" t="n"/>
      <c r="S58" s="35" t="n"/>
      <c r="U58" s="33" t="n"/>
      <c r="W58" s="13">
        <f>IF(B58="","",B58-TODAY())</f>
        <v/>
      </c>
      <c r="X58" s="14">
        <f>IF(F58="","",IF(F58="Cancelada","CANCELADA",IF(W58="","",IF(W58&lt;0,"VENCIDA",IF(W58&lt;=1,"REVISAR","OK")))))</f>
        <v/>
      </c>
    </row>
    <row r="59">
      <c r="B59" s="33" t="n"/>
      <c r="C59" s="34" t="n"/>
      <c r="D59" s="34" t="n"/>
      <c r="E59" s="13">
        <f>IF(OR(C59="",D59=""),"",IFERROR((D59-C59)*1440,""))</f>
        <v/>
      </c>
      <c r="F59" s="14" t="n"/>
      <c r="G59" s="14" t="n"/>
      <c r="I59" s="14" t="n"/>
      <c r="J59" s="14" t="n"/>
      <c r="L59" s="14" t="n"/>
      <c r="M59" s="14" t="n"/>
      <c r="P59" s="14" t="n"/>
      <c r="Q59" s="14" t="n"/>
      <c r="R59" s="14" t="n"/>
      <c r="S59" s="35" t="n"/>
      <c r="U59" s="33" t="n"/>
      <c r="W59" s="13">
        <f>IF(B59="","",B59-TODAY())</f>
        <v/>
      </c>
      <c r="X59" s="14">
        <f>IF(F59="","",IF(F59="Cancelada","CANCELADA",IF(W59="","",IF(W59&lt;0,"VENCIDA",IF(W59&lt;=1,"REVISAR","OK")))))</f>
        <v/>
      </c>
    </row>
    <row r="60">
      <c r="B60" s="33" t="n"/>
      <c r="C60" s="34" t="n"/>
      <c r="D60" s="34" t="n"/>
      <c r="E60" s="13">
        <f>IF(OR(C60="",D60=""),"",IFERROR((D60-C60)*1440,""))</f>
        <v/>
      </c>
      <c r="F60" s="14" t="n"/>
      <c r="G60" s="14" t="n"/>
      <c r="I60" s="14" t="n"/>
      <c r="J60" s="14" t="n"/>
      <c r="L60" s="14" t="n"/>
      <c r="M60" s="14" t="n"/>
      <c r="P60" s="14" t="n"/>
      <c r="Q60" s="14" t="n"/>
      <c r="R60" s="14" t="n"/>
      <c r="S60" s="35" t="n"/>
      <c r="U60" s="33" t="n"/>
      <c r="W60" s="13">
        <f>IF(B60="","",B60-TODAY())</f>
        <v/>
      </c>
      <c r="X60" s="14">
        <f>IF(F60="","",IF(F60="Cancelada","CANCELADA",IF(W60="","",IF(W60&lt;0,"VENCIDA",IF(W60&lt;=1,"REVISAR","OK")))))</f>
        <v/>
      </c>
    </row>
    <row r="61">
      <c r="B61" s="33" t="n"/>
      <c r="C61" s="34" t="n"/>
      <c r="D61" s="34" t="n"/>
      <c r="E61" s="13">
        <f>IF(OR(C61="",D61=""),"",IFERROR((D61-C61)*1440,""))</f>
        <v/>
      </c>
      <c r="F61" s="14" t="n"/>
      <c r="G61" s="14" t="n"/>
      <c r="I61" s="14" t="n"/>
      <c r="J61" s="14" t="n"/>
      <c r="L61" s="14" t="n"/>
      <c r="M61" s="14" t="n"/>
      <c r="P61" s="14" t="n"/>
      <c r="Q61" s="14" t="n"/>
      <c r="R61" s="14" t="n"/>
      <c r="S61" s="35" t="n"/>
      <c r="U61" s="33" t="n"/>
      <c r="W61" s="13">
        <f>IF(B61="","",B61-TODAY())</f>
        <v/>
      </c>
      <c r="X61" s="14">
        <f>IF(F61="","",IF(F61="Cancelada","CANCELADA",IF(W61="","",IF(W61&lt;0,"VENCIDA",IF(W61&lt;=1,"REVISAR","OK")))))</f>
        <v/>
      </c>
    </row>
    <row r="62">
      <c r="B62" s="33" t="n"/>
      <c r="C62" s="34" t="n"/>
      <c r="D62" s="34" t="n"/>
      <c r="E62" s="13">
        <f>IF(OR(C62="",D62=""),"",IFERROR((D62-C62)*1440,""))</f>
        <v/>
      </c>
      <c r="F62" s="14" t="n"/>
      <c r="G62" s="14" t="n"/>
      <c r="I62" s="14" t="n"/>
      <c r="J62" s="14" t="n"/>
      <c r="L62" s="14" t="n"/>
      <c r="M62" s="14" t="n"/>
      <c r="P62" s="14" t="n"/>
      <c r="Q62" s="14" t="n"/>
      <c r="R62" s="14" t="n"/>
      <c r="S62" s="35" t="n"/>
      <c r="U62" s="33" t="n"/>
      <c r="W62" s="13">
        <f>IF(B62="","",B62-TODAY())</f>
        <v/>
      </c>
      <c r="X62" s="14">
        <f>IF(F62="","",IF(F62="Cancelada","CANCELADA",IF(W62="","",IF(W62&lt;0,"VENCIDA",IF(W62&lt;=1,"REVISAR","OK")))))</f>
        <v/>
      </c>
    </row>
    <row r="63">
      <c r="B63" s="33" t="n"/>
      <c r="C63" s="34" t="n"/>
      <c r="D63" s="34" t="n"/>
      <c r="E63" s="13">
        <f>IF(OR(C63="",D63=""),"",IFERROR((D63-C63)*1440,""))</f>
        <v/>
      </c>
      <c r="F63" s="14" t="n"/>
      <c r="G63" s="14" t="n"/>
      <c r="I63" s="14" t="n"/>
      <c r="J63" s="14" t="n"/>
      <c r="L63" s="14" t="n"/>
      <c r="M63" s="14" t="n"/>
      <c r="P63" s="14" t="n"/>
      <c r="Q63" s="14" t="n"/>
      <c r="R63" s="14" t="n"/>
      <c r="S63" s="35" t="n"/>
      <c r="U63" s="33" t="n"/>
      <c r="W63" s="13">
        <f>IF(B63="","",B63-TODAY())</f>
        <v/>
      </c>
      <c r="X63" s="14">
        <f>IF(F63="","",IF(F63="Cancelada","CANCELADA",IF(W63="","",IF(W63&lt;0,"VENCIDA",IF(W63&lt;=1,"REVISAR","OK")))))</f>
        <v/>
      </c>
    </row>
    <row r="64">
      <c r="B64" s="33" t="n"/>
      <c r="C64" s="34" t="n"/>
      <c r="D64" s="34" t="n"/>
      <c r="E64" s="13">
        <f>IF(OR(C64="",D64=""),"",IFERROR((D64-C64)*1440,""))</f>
        <v/>
      </c>
      <c r="F64" s="14" t="n"/>
      <c r="G64" s="14" t="n"/>
      <c r="I64" s="14" t="n"/>
      <c r="J64" s="14" t="n"/>
      <c r="L64" s="14" t="n"/>
      <c r="M64" s="14" t="n"/>
      <c r="P64" s="14" t="n"/>
      <c r="Q64" s="14" t="n"/>
      <c r="R64" s="14" t="n"/>
      <c r="S64" s="35" t="n"/>
      <c r="U64" s="33" t="n"/>
      <c r="W64" s="13">
        <f>IF(B64="","",B64-TODAY())</f>
        <v/>
      </c>
      <c r="X64" s="14">
        <f>IF(F64="","",IF(F64="Cancelada","CANCELADA",IF(W64="","",IF(W64&lt;0,"VENCIDA",IF(W64&lt;=1,"REVISAR","OK")))))</f>
        <v/>
      </c>
    </row>
    <row r="65">
      <c r="B65" s="33" t="n"/>
      <c r="C65" s="34" t="n"/>
      <c r="D65" s="34" t="n"/>
      <c r="E65" s="13">
        <f>IF(OR(C65="",D65=""),"",IFERROR((D65-C65)*1440,""))</f>
        <v/>
      </c>
      <c r="F65" s="14" t="n"/>
      <c r="G65" s="14" t="n"/>
      <c r="I65" s="14" t="n"/>
      <c r="J65" s="14" t="n"/>
      <c r="L65" s="14" t="n"/>
      <c r="M65" s="14" t="n"/>
      <c r="P65" s="14" t="n"/>
      <c r="Q65" s="14" t="n"/>
      <c r="R65" s="14" t="n"/>
      <c r="S65" s="35" t="n"/>
      <c r="U65" s="33" t="n"/>
      <c r="W65" s="13">
        <f>IF(B65="","",B65-TODAY())</f>
        <v/>
      </c>
      <c r="X65" s="14">
        <f>IF(F65="","",IF(F65="Cancelada","CANCELADA",IF(W65="","",IF(W65&lt;0,"VENCIDA",IF(W65&lt;=1,"REVISAR","OK")))))</f>
        <v/>
      </c>
    </row>
    <row r="66">
      <c r="B66" s="33" t="n"/>
      <c r="C66" s="34" t="n"/>
      <c r="D66" s="34" t="n"/>
      <c r="E66" s="13">
        <f>IF(OR(C66="",D66=""),"",IFERROR((D66-C66)*1440,""))</f>
        <v/>
      </c>
      <c r="F66" s="14" t="n"/>
      <c r="G66" s="14" t="n"/>
      <c r="I66" s="14" t="n"/>
      <c r="J66" s="14" t="n"/>
      <c r="L66" s="14" t="n"/>
      <c r="M66" s="14" t="n"/>
      <c r="P66" s="14" t="n"/>
      <c r="Q66" s="14" t="n"/>
      <c r="R66" s="14" t="n"/>
      <c r="S66" s="35" t="n"/>
      <c r="U66" s="33" t="n"/>
      <c r="W66" s="13">
        <f>IF(B66="","",B66-TODAY())</f>
        <v/>
      </c>
      <c r="X66" s="14">
        <f>IF(F66="","",IF(F66="Cancelada","CANCELADA",IF(W66="","",IF(W66&lt;0,"VENCIDA",IF(W66&lt;=1,"REVISAR","OK")))))</f>
        <v/>
      </c>
    </row>
    <row r="67">
      <c r="B67" s="33" t="n"/>
      <c r="C67" s="34" t="n"/>
      <c r="D67" s="34" t="n"/>
      <c r="E67" s="13">
        <f>IF(OR(C67="",D67=""),"",IFERROR((D67-C67)*1440,""))</f>
        <v/>
      </c>
      <c r="F67" s="14" t="n"/>
      <c r="G67" s="14" t="n"/>
      <c r="I67" s="14" t="n"/>
      <c r="J67" s="14" t="n"/>
      <c r="L67" s="14" t="n"/>
      <c r="M67" s="14" t="n"/>
      <c r="P67" s="14" t="n"/>
      <c r="Q67" s="14" t="n"/>
      <c r="R67" s="14" t="n"/>
      <c r="S67" s="35" t="n"/>
      <c r="U67" s="33" t="n"/>
      <c r="W67" s="13">
        <f>IF(B67="","",B67-TODAY())</f>
        <v/>
      </c>
      <c r="X67" s="14">
        <f>IF(F67="","",IF(F67="Cancelada","CANCELADA",IF(W67="","",IF(W67&lt;0,"VENCIDA",IF(W67&lt;=1,"REVISAR","OK")))))</f>
        <v/>
      </c>
    </row>
    <row r="68">
      <c r="B68" s="33" t="n"/>
      <c r="C68" s="34" t="n"/>
      <c r="D68" s="34" t="n"/>
      <c r="E68" s="13">
        <f>IF(OR(C68="",D68=""),"",IFERROR((D68-C68)*1440,""))</f>
        <v/>
      </c>
      <c r="F68" s="14" t="n"/>
      <c r="G68" s="14" t="n"/>
      <c r="I68" s="14" t="n"/>
      <c r="J68" s="14" t="n"/>
      <c r="L68" s="14" t="n"/>
      <c r="M68" s="14" t="n"/>
      <c r="P68" s="14" t="n"/>
      <c r="Q68" s="14" t="n"/>
      <c r="R68" s="14" t="n"/>
      <c r="S68" s="35" t="n"/>
      <c r="U68" s="33" t="n"/>
      <c r="W68" s="13">
        <f>IF(B68="","",B68-TODAY())</f>
        <v/>
      </c>
      <c r="X68" s="14">
        <f>IF(F68="","",IF(F68="Cancelada","CANCELADA",IF(W68="","",IF(W68&lt;0,"VENCIDA",IF(W68&lt;=1,"REVISAR","OK")))))</f>
        <v/>
      </c>
    </row>
    <row r="69">
      <c r="B69" s="33" t="n"/>
      <c r="C69" s="34" t="n"/>
      <c r="D69" s="34" t="n"/>
      <c r="E69" s="13">
        <f>IF(OR(C69="",D69=""),"",IFERROR((D69-C69)*1440,""))</f>
        <v/>
      </c>
      <c r="F69" s="14" t="n"/>
      <c r="G69" s="14" t="n"/>
      <c r="I69" s="14" t="n"/>
      <c r="J69" s="14" t="n"/>
      <c r="L69" s="14" t="n"/>
      <c r="M69" s="14" t="n"/>
      <c r="P69" s="14" t="n"/>
      <c r="Q69" s="14" t="n"/>
      <c r="R69" s="14" t="n"/>
      <c r="S69" s="35" t="n"/>
      <c r="U69" s="33" t="n"/>
      <c r="W69" s="13">
        <f>IF(B69="","",B69-TODAY())</f>
        <v/>
      </c>
      <c r="X69" s="14">
        <f>IF(F69="","",IF(F69="Cancelada","CANCELADA",IF(W69="","",IF(W69&lt;0,"VENCIDA",IF(W69&lt;=1,"REVISAR","OK")))))</f>
        <v/>
      </c>
    </row>
    <row r="70">
      <c r="B70" s="33" t="n"/>
      <c r="C70" s="34" t="n"/>
      <c r="D70" s="34" t="n"/>
      <c r="E70" s="13">
        <f>IF(OR(C70="",D70=""),"",IFERROR((D70-C70)*1440,""))</f>
        <v/>
      </c>
      <c r="F70" s="14" t="n"/>
      <c r="G70" s="14" t="n"/>
      <c r="I70" s="14" t="n"/>
      <c r="J70" s="14" t="n"/>
      <c r="L70" s="14" t="n"/>
      <c r="M70" s="14" t="n"/>
      <c r="P70" s="14" t="n"/>
      <c r="Q70" s="14" t="n"/>
      <c r="R70" s="14" t="n"/>
      <c r="S70" s="35" t="n"/>
      <c r="U70" s="33" t="n"/>
      <c r="W70" s="13">
        <f>IF(B70="","",B70-TODAY())</f>
        <v/>
      </c>
      <c r="X70" s="14">
        <f>IF(F70="","",IF(F70="Cancelada","CANCELADA",IF(W70="","",IF(W70&lt;0,"VENCIDA",IF(W70&lt;=1,"REVISAR","OK")))))</f>
        <v/>
      </c>
    </row>
    <row r="71">
      <c r="B71" s="33" t="n"/>
      <c r="C71" s="34" t="n"/>
      <c r="D71" s="34" t="n"/>
      <c r="E71" s="13">
        <f>IF(OR(C71="",D71=""),"",IFERROR((D71-C71)*1440,""))</f>
        <v/>
      </c>
      <c r="F71" s="14" t="n"/>
      <c r="G71" s="14" t="n"/>
      <c r="I71" s="14" t="n"/>
      <c r="J71" s="14" t="n"/>
      <c r="L71" s="14" t="n"/>
      <c r="M71" s="14" t="n"/>
      <c r="P71" s="14" t="n"/>
      <c r="Q71" s="14" t="n"/>
      <c r="R71" s="14" t="n"/>
      <c r="S71" s="35" t="n"/>
      <c r="U71" s="33" t="n"/>
      <c r="W71" s="13">
        <f>IF(B71="","",B71-TODAY())</f>
        <v/>
      </c>
      <c r="X71" s="14">
        <f>IF(F71="","",IF(F71="Cancelada","CANCELADA",IF(W71="","",IF(W71&lt;0,"VENCIDA",IF(W71&lt;=1,"REVISAR","OK")))))</f>
        <v/>
      </c>
    </row>
    <row r="72">
      <c r="B72" s="33" t="n"/>
      <c r="C72" s="34" t="n"/>
      <c r="D72" s="34" t="n"/>
      <c r="E72" s="13">
        <f>IF(OR(C72="",D72=""),"",IFERROR((D72-C72)*1440,""))</f>
        <v/>
      </c>
      <c r="F72" s="14" t="n"/>
      <c r="G72" s="14" t="n"/>
      <c r="I72" s="14" t="n"/>
      <c r="J72" s="14" t="n"/>
      <c r="L72" s="14" t="n"/>
      <c r="M72" s="14" t="n"/>
      <c r="P72" s="14" t="n"/>
      <c r="Q72" s="14" t="n"/>
      <c r="R72" s="14" t="n"/>
      <c r="S72" s="35" t="n"/>
      <c r="U72" s="33" t="n"/>
      <c r="W72" s="13">
        <f>IF(B72="","",B72-TODAY())</f>
        <v/>
      </c>
      <c r="X72" s="14">
        <f>IF(F72="","",IF(F72="Cancelada","CANCELADA",IF(W72="","",IF(W72&lt;0,"VENCIDA",IF(W72&lt;=1,"REVISAR","OK")))))</f>
        <v/>
      </c>
    </row>
    <row r="73">
      <c r="B73" s="33" t="n"/>
      <c r="C73" s="34" t="n"/>
      <c r="D73" s="34" t="n"/>
      <c r="E73" s="13">
        <f>IF(OR(C73="",D73=""),"",IFERROR((D73-C73)*1440,""))</f>
        <v/>
      </c>
      <c r="F73" s="14" t="n"/>
      <c r="G73" s="14" t="n"/>
      <c r="I73" s="14" t="n"/>
      <c r="J73" s="14" t="n"/>
      <c r="L73" s="14" t="n"/>
      <c r="M73" s="14" t="n"/>
      <c r="P73" s="14" t="n"/>
      <c r="Q73" s="14" t="n"/>
      <c r="R73" s="14" t="n"/>
      <c r="S73" s="35" t="n"/>
      <c r="U73" s="33" t="n"/>
      <c r="W73" s="13">
        <f>IF(B73="","",B73-TODAY())</f>
        <v/>
      </c>
      <c r="X73" s="14">
        <f>IF(F73="","",IF(F73="Cancelada","CANCELADA",IF(W73="","",IF(W73&lt;0,"VENCIDA",IF(W73&lt;=1,"REVISAR","OK")))))</f>
        <v/>
      </c>
    </row>
    <row r="74">
      <c r="B74" s="33" t="n"/>
      <c r="C74" s="34" t="n"/>
      <c r="D74" s="34" t="n"/>
      <c r="E74" s="13">
        <f>IF(OR(C74="",D74=""),"",IFERROR((D74-C74)*1440,""))</f>
        <v/>
      </c>
      <c r="F74" s="14" t="n"/>
      <c r="G74" s="14" t="n"/>
      <c r="I74" s="14" t="n"/>
      <c r="J74" s="14" t="n"/>
      <c r="L74" s="14" t="n"/>
      <c r="M74" s="14" t="n"/>
      <c r="P74" s="14" t="n"/>
      <c r="Q74" s="14" t="n"/>
      <c r="R74" s="14" t="n"/>
      <c r="S74" s="35" t="n"/>
      <c r="U74" s="33" t="n"/>
      <c r="W74" s="13">
        <f>IF(B74="","",B74-TODAY())</f>
        <v/>
      </c>
      <c r="X74" s="14">
        <f>IF(F74="","",IF(F74="Cancelada","CANCELADA",IF(W74="","",IF(W74&lt;0,"VENCIDA",IF(W74&lt;=1,"REVISAR","OK")))))</f>
        <v/>
      </c>
    </row>
    <row r="75">
      <c r="B75" s="33" t="n"/>
      <c r="C75" s="34" t="n"/>
      <c r="D75" s="34" t="n"/>
      <c r="E75" s="13">
        <f>IF(OR(C75="",D75=""),"",IFERROR((D75-C75)*1440,""))</f>
        <v/>
      </c>
      <c r="F75" s="14" t="n"/>
      <c r="G75" s="14" t="n"/>
      <c r="I75" s="14" t="n"/>
      <c r="J75" s="14" t="n"/>
      <c r="L75" s="14" t="n"/>
      <c r="M75" s="14" t="n"/>
      <c r="P75" s="14" t="n"/>
      <c r="Q75" s="14" t="n"/>
      <c r="R75" s="14" t="n"/>
      <c r="S75" s="35" t="n"/>
      <c r="U75" s="33" t="n"/>
      <c r="W75" s="13">
        <f>IF(B75="","",B75-TODAY())</f>
        <v/>
      </c>
      <c r="X75" s="14">
        <f>IF(F75="","",IF(F75="Cancelada","CANCELADA",IF(W75="","",IF(W75&lt;0,"VENCIDA",IF(W75&lt;=1,"REVISAR","OK")))))</f>
        <v/>
      </c>
    </row>
    <row r="76">
      <c r="B76" s="33" t="n"/>
      <c r="C76" s="34" t="n"/>
      <c r="D76" s="34" t="n"/>
      <c r="E76" s="13">
        <f>IF(OR(C76="",D76=""),"",IFERROR((D76-C76)*1440,""))</f>
        <v/>
      </c>
      <c r="F76" s="14" t="n"/>
      <c r="G76" s="14" t="n"/>
      <c r="I76" s="14" t="n"/>
      <c r="J76" s="14" t="n"/>
      <c r="L76" s="14" t="n"/>
      <c r="M76" s="14" t="n"/>
      <c r="P76" s="14" t="n"/>
      <c r="Q76" s="14" t="n"/>
      <c r="R76" s="14" t="n"/>
      <c r="S76" s="35" t="n"/>
      <c r="U76" s="33" t="n"/>
      <c r="W76" s="13">
        <f>IF(B76="","",B76-TODAY())</f>
        <v/>
      </c>
      <c r="X76" s="14">
        <f>IF(F76="","",IF(F76="Cancelada","CANCELADA",IF(W76="","",IF(W76&lt;0,"VENCIDA",IF(W76&lt;=1,"REVISAR","OK")))))</f>
        <v/>
      </c>
    </row>
    <row r="77">
      <c r="B77" s="33" t="n"/>
      <c r="C77" s="34" t="n"/>
      <c r="D77" s="34" t="n"/>
      <c r="E77" s="13">
        <f>IF(OR(C77="",D77=""),"",IFERROR((D77-C77)*1440,""))</f>
        <v/>
      </c>
      <c r="F77" s="14" t="n"/>
      <c r="G77" s="14" t="n"/>
      <c r="I77" s="14" t="n"/>
      <c r="J77" s="14" t="n"/>
      <c r="L77" s="14" t="n"/>
      <c r="M77" s="14" t="n"/>
      <c r="P77" s="14" t="n"/>
      <c r="Q77" s="14" t="n"/>
      <c r="R77" s="14" t="n"/>
      <c r="S77" s="35" t="n"/>
      <c r="U77" s="33" t="n"/>
      <c r="W77" s="13">
        <f>IF(B77="","",B77-TODAY())</f>
        <v/>
      </c>
      <c r="X77" s="14">
        <f>IF(F77="","",IF(F77="Cancelada","CANCELADA",IF(W77="","",IF(W77&lt;0,"VENCIDA",IF(W77&lt;=1,"REVISAR","OK")))))</f>
        <v/>
      </c>
    </row>
    <row r="78">
      <c r="B78" s="33" t="n"/>
      <c r="C78" s="34" t="n"/>
      <c r="D78" s="34" t="n"/>
      <c r="E78" s="13">
        <f>IF(OR(C78="",D78=""),"",IFERROR((D78-C78)*1440,""))</f>
        <v/>
      </c>
      <c r="F78" s="14" t="n"/>
      <c r="G78" s="14" t="n"/>
      <c r="I78" s="14" t="n"/>
      <c r="J78" s="14" t="n"/>
      <c r="L78" s="14" t="n"/>
      <c r="M78" s="14" t="n"/>
      <c r="P78" s="14" t="n"/>
      <c r="Q78" s="14" t="n"/>
      <c r="R78" s="14" t="n"/>
      <c r="S78" s="35" t="n"/>
      <c r="U78" s="33" t="n"/>
      <c r="W78" s="13">
        <f>IF(B78="","",B78-TODAY())</f>
        <v/>
      </c>
      <c r="X78" s="14">
        <f>IF(F78="","",IF(F78="Cancelada","CANCELADA",IF(W78="","",IF(W78&lt;0,"VENCIDA",IF(W78&lt;=1,"REVISAR","OK")))))</f>
        <v/>
      </c>
    </row>
    <row r="79">
      <c r="B79" s="33" t="n"/>
      <c r="C79" s="34" t="n"/>
      <c r="D79" s="34" t="n"/>
      <c r="E79" s="13">
        <f>IF(OR(C79="",D79=""),"",IFERROR((D79-C79)*1440,""))</f>
        <v/>
      </c>
      <c r="F79" s="14" t="n"/>
      <c r="G79" s="14" t="n"/>
      <c r="I79" s="14" t="n"/>
      <c r="J79" s="14" t="n"/>
      <c r="L79" s="14" t="n"/>
      <c r="M79" s="14" t="n"/>
      <c r="P79" s="14" t="n"/>
      <c r="Q79" s="14" t="n"/>
      <c r="R79" s="14" t="n"/>
      <c r="S79" s="35" t="n"/>
      <c r="U79" s="33" t="n"/>
      <c r="W79" s="13">
        <f>IF(B79="","",B79-TODAY())</f>
        <v/>
      </c>
      <c r="X79" s="14">
        <f>IF(F79="","",IF(F79="Cancelada","CANCELADA",IF(W79="","",IF(W79&lt;0,"VENCIDA",IF(W79&lt;=1,"REVISAR","OK")))))</f>
        <v/>
      </c>
    </row>
    <row r="80">
      <c r="B80" s="33" t="n"/>
      <c r="C80" s="34" t="n"/>
      <c r="D80" s="34" t="n"/>
      <c r="E80" s="13">
        <f>IF(OR(C80="",D80=""),"",IFERROR((D80-C80)*1440,""))</f>
        <v/>
      </c>
      <c r="F80" s="14" t="n"/>
      <c r="G80" s="14" t="n"/>
      <c r="I80" s="14" t="n"/>
      <c r="J80" s="14" t="n"/>
      <c r="L80" s="14" t="n"/>
      <c r="M80" s="14" t="n"/>
      <c r="P80" s="14" t="n"/>
      <c r="Q80" s="14" t="n"/>
      <c r="R80" s="14" t="n"/>
      <c r="S80" s="35" t="n"/>
      <c r="U80" s="33" t="n"/>
      <c r="W80" s="13">
        <f>IF(B80="","",B80-TODAY())</f>
        <v/>
      </c>
      <c r="X80" s="14">
        <f>IF(F80="","",IF(F80="Cancelada","CANCELADA",IF(W80="","",IF(W80&lt;0,"VENCIDA",IF(W80&lt;=1,"REVISAR","OK")))))</f>
        <v/>
      </c>
    </row>
    <row r="81">
      <c r="B81" s="33" t="n"/>
      <c r="C81" s="34" t="n"/>
      <c r="D81" s="34" t="n"/>
      <c r="E81" s="13">
        <f>IF(OR(C81="",D81=""),"",IFERROR((D81-C81)*1440,""))</f>
        <v/>
      </c>
      <c r="F81" s="14" t="n"/>
      <c r="G81" s="14" t="n"/>
      <c r="I81" s="14" t="n"/>
      <c r="J81" s="14" t="n"/>
      <c r="L81" s="14" t="n"/>
      <c r="M81" s="14" t="n"/>
      <c r="P81" s="14" t="n"/>
      <c r="Q81" s="14" t="n"/>
      <c r="R81" s="14" t="n"/>
      <c r="S81" s="35" t="n"/>
      <c r="U81" s="33" t="n"/>
      <c r="W81" s="13">
        <f>IF(B81="","",B81-TODAY())</f>
        <v/>
      </c>
      <c r="X81" s="14">
        <f>IF(F81="","",IF(F81="Cancelada","CANCELADA",IF(W81="","",IF(W81&lt;0,"VENCIDA",IF(W81&lt;=1,"REVISAR","OK")))))</f>
        <v/>
      </c>
    </row>
    <row r="82">
      <c r="B82" s="33" t="n"/>
      <c r="C82" s="34" t="n"/>
      <c r="D82" s="34" t="n"/>
      <c r="E82" s="13">
        <f>IF(OR(C82="",D82=""),"",IFERROR((D82-C82)*1440,""))</f>
        <v/>
      </c>
      <c r="F82" s="14" t="n"/>
      <c r="G82" s="14" t="n"/>
      <c r="I82" s="14" t="n"/>
      <c r="J82" s="14" t="n"/>
      <c r="L82" s="14" t="n"/>
      <c r="M82" s="14" t="n"/>
      <c r="P82" s="14" t="n"/>
      <c r="Q82" s="14" t="n"/>
      <c r="R82" s="14" t="n"/>
      <c r="S82" s="35" t="n"/>
      <c r="U82" s="33" t="n"/>
      <c r="W82" s="13">
        <f>IF(B82="","",B82-TODAY())</f>
        <v/>
      </c>
      <c r="X82" s="14">
        <f>IF(F82="","",IF(F82="Cancelada","CANCELADA",IF(W82="","",IF(W82&lt;0,"VENCIDA",IF(W82&lt;=1,"REVISAR","OK")))))</f>
        <v/>
      </c>
    </row>
    <row r="83">
      <c r="B83" s="33" t="n"/>
      <c r="C83" s="34" t="n"/>
      <c r="D83" s="34" t="n"/>
      <c r="E83" s="13">
        <f>IF(OR(C83="",D83=""),"",IFERROR((D83-C83)*1440,""))</f>
        <v/>
      </c>
      <c r="F83" s="14" t="n"/>
      <c r="G83" s="14" t="n"/>
      <c r="I83" s="14" t="n"/>
      <c r="J83" s="14" t="n"/>
      <c r="L83" s="14" t="n"/>
      <c r="M83" s="14" t="n"/>
      <c r="P83" s="14" t="n"/>
      <c r="Q83" s="14" t="n"/>
      <c r="R83" s="14" t="n"/>
      <c r="S83" s="35" t="n"/>
      <c r="U83" s="33" t="n"/>
      <c r="W83" s="13">
        <f>IF(B83="","",B83-TODAY())</f>
        <v/>
      </c>
      <c r="X83" s="14">
        <f>IF(F83="","",IF(F83="Cancelada","CANCELADA",IF(W83="","",IF(W83&lt;0,"VENCIDA",IF(W83&lt;=1,"REVISAR","OK")))))</f>
        <v/>
      </c>
    </row>
    <row r="84">
      <c r="B84" s="33" t="n"/>
      <c r="C84" s="34" t="n"/>
      <c r="D84" s="34" t="n"/>
      <c r="E84" s="13">
        <f>IF(OR(C84="",D84=""),"",IFERROR((D84-C84)*1440,""))</f>
        <v/>
      </c>
      <c r="F84" s="14" t="n"/>
      <c r="G84" s="14" t="n"/>
      <c r="I84" s="14" t="n"/>
      <c r="J84" s="14" t="n"/>
      <c r="L84" s="14" t="n"/>
      <c r="M84" s="14" t="n"/>
      <c r="P84" s="14" t="n"/>
      <c r="Q84" s="14" t="n"/>
      <c r="R84" s="14" t="n"/>
      <c r="S84" s="35" t="n"/>
      <c r="U84" s="33" t="n"/>
      <c r="W84" s="13">
        <f>IF(B84="","",B84-TODAY())</f>
        <v/>
      </c>
      <c r="X84" s="14">
        <f>IF(F84="","",IF(F84="Cancelada","CANCELADA",IF(W84="","",IF(W84&lt;0,"VENCIDA",IF(W84&lt;=1,"REVISAR","OK")))))</f>
        <v/>
      </c>
    </row>
    <row r="85">
      <c r="B85" s="33" t="n"/>
      <c r="C85" s="34" t="n"/>
      <c r="D85" s="34" t="n"/>
      <c r="E85" s="13">
        <f>IF(OR(C85="",D85=""),"",IFERROR((D85-C85)*1440,""))</f>
        <v/>
      </c>
      <c r="F85" s="14" t="n"/>
      <c r="G85" s="14" t="n"/>
      <c r="I85" s="14" t="n"/>
      <c r="J85" s="14" t="n"/>
      <c r="L85" s="14" t="n"/>
      <c r="M85" s="14" t="n"/>
      <c r="P85" s="14" t="n"/>
      <c r="Q85" s="14" t="n"/>
      <c r="R85" s="14" t="n"/>
      <c r="S85" s="35" t="n"/>
      <c r="U85" s="33" t="n"/>
      <c r="W85" s="13">
        <f>IF(B85="","",B85-TODAY())</f>
        <v/>
      </c>
      <c r="X85" s="14">
        <f>IF(F85="","",IF(F85="Cancelada","CANCELADA",IF(W85="","",IF(W85&lt;0,"VENCIDA",IF(W85&lt;=1,"REVISAR","OK")))))</f>
        <v/>
      </c>
    </row>
    <row r="86">
      <c r="B86" s="33" t="n"/>
      <c r="C86" s="34" t="n"/>
      <c r="D86" s="34" t="n"/>
      <c r="E86" s="13">
        <f>IF(OR(C86="",D86=""),"",IFERROR((D86-C86)*1440,""))</f>
        <v/>
      </c>
      <c r="F86" s="14" t="n"/>
      <c r="G86" s="14" t="n"/>
      <c r="I86" s="14" t="n"/>
      <c r="J86" s="14" t="n"/>
      <c r="L86" s="14" t="n"/>
      <c r="M86" s="14" t="n"/>
      <c r="P86" s="14" t="n"/>
      <c r="Q86" s="14" t="n"/>
      <c r="R86" s="14" t="n"/>
      <c r="S86" s="35" t="n"/>
      <c r="U86" s="33" t="n"/>
      <c r="W86" s="13">
        <f>IF(B86="","",B86-TODAY())</f>
        <v/>
      </c>
      <c r="X86" s="14">
        <f>IF(F86="","",IF(F86="Cancelada","CANCELADA",IF(W86="","",IF(W86&lt;0,"VENCIDA",IF(W86&lt;=1,"REVISAR","OK")))))</f>
        <v/>
      </c>
    </row>
    <row r="87">
      <c r="B87" s="33" t="n"/>
      <c r="C87" s="34" t="n"/>
      <c r="D87" s="34" t="n"/>
      <c r="E87" s="13">
        <f>IF(OR(C87="",D87=""),"",IFERROR((D87-C87)*1440,""))</f>
        <v/>
      </c>
      <c r="F87" s="14" t="n"/>
      <c r="G87" s="14" t="n"/>
      <c r="I87" s="14" t="n"/>
      <c r="J87" s="14" t="n"/>
      <c r="L87" s="14" t="n"/>
      <c r="M87" s="14" t="n"/>
      <c r="P87" s="14" t="n"/>
      <c r="Q87" s="14" t="n"/>
      <c r="R87" s="14" t="n"/>
      <c r="S87" s="35" t="n"/>
      <c r="U87" s="33" t="n"/>
      <c r="W87" s="13">
        <f>IF(B87="","",B87-TODAY())</f>
        <v/>
      </c>
      <c r="X87" s="14">
        <f>IF(F87="","",IF(F87="Cancelada","CANCELADA",IF(W87="","",IF(W87&lt;0,"VENCIDA",IF(W87&lt;=1,"REVISAR","OK")))))</f>
        <v/>
      </c>
    </row>
    <row r="88">
      <c r="B88" s="33" t="n"/>
      <c r="C88" s="34" t="n"/>
      <c r="D88" s="34" t="n"/>
      <c r="E88" s="13">
        <f>IF(OR(C88="",D88=""),"",IFERROR((D88-C88)*1440,""))</f>
        <v/>
      </c>
      <c r="F88" s="14" t="n"/>
      <c r="G88" s="14" t="n"/>
      <c r="I88" s="14" t="n"/>
      <c r="J88" s="14" t="n"/>
      <c r="L88" s="14" t="n"/>
      <c r="M88" s="14" t="n"/>
      <c r="P88" s="14" t="n"/>
      <c r="Q88" s="14" t="n"/>
      <c r="R88" s="14" t="n"/>
      <c r="S88" s="35" t="n"/>
      <c r="U88" s="33" t="n"/>
      <c r="W88" s="13">
        <f>IF(B88="","",B88-TODAY())</f>
        <v/>
      </c>
      <c r="X88" s="14">
        <f>IF(F88="","",IF(F88="Cancelada","CANCELADA",IF(W88="","",IF(W88&lt;0,"VENCIDA",IF(W88&lt;=1,"REVISAR","OK")))))</f>
        <v/>
      </c>
    </row>
    <row r="89">
      <c r="B89" s="33" t="n"/>
      <c r="C89" s="34" t="n"/>
      <c r="D89" s="34" t="n"/>
      <c r="E89" s="13">
        <f>IF(OR(C89="",D89=""),"",IFERROR((D89-C89)*1440,""))</f>
        <v/>
      </c>
      <c r="F89" s="14" t="n"/>
      <c r="G89" s="14" t="n"/>
      <c r="I89" s="14" t="n"/>
      <c r="J89" s="14" t="n"/>
      <c r="L89" s="14" t="n"/>
      <c r="M89" s="14" t="n"/>
      <c r="P89" s="14" t="n"/>
      <c r="Q89" s="14" t="n"/>
      <c r="R89" s="14" t="n"/>
      <c r="S89" s="35" t="n"/>
      <c r="U89" s="33" t="n"/>
      <c r="W89" s="13">
        <f>IF(B89="","",B89-TODAY())</f>
        <v/>
      </c>
      <c r="X89" s="14">
        <f>IF(F89="","",IF(F89="Cancelada","CANCELADA",IF(W89="","",IF(W89&lt;0,"VENCIDA",IF(W89&lt;=1,"REVISAR","OK")))))</f>
        <v/>
      </c>
    </row>
    <row r="90">
      <c r="B90" s="33" t="n"/>
      <c r="C90" s="34" t="n"/>
      <c r="D90" s="34" t="n"/>
      <c r="E90" s="13">
        <f>IF(OR(C90="",D90=""),"",IFERROR((D90-C90)*1440,""))</f>
        <v/>
      </c>
      <c r="F90" s="14" t="n"/>
      <c r="G90" s="14" t="n"/>
      <c r="I90" s="14" t="n"/>
      <c r="J90" s="14" t="n"/>
      <c r="L90" s="14" t="n"/>
      <c r="M90" s="14" t="n"/>
      <c r="P90" s="14" t="n"/>
      <c r="Q90" s="14" t="n"/>
      <c r="R90" s="14" t="n"/>
      <c r="S90" s="35" t="n"/>
      <c r="U90" s="33" t="n"/>
      <c r="W90" s="13">
        <f>IF(B90="","",B90-TODAY())</f>
        <v/>
      </c>
      <c r="X90" s="14">
        <f>IF(F90="","",IF(F90="Cancelada","CANCELADA",IF(W90="","",IF(W90&lt;0,"VENCIDA",IF(W90&lt;=1,"REVISAR","OK")))))</f>
        <v/>
      </c>
    </row>
    <row r="91">
      <c r="B91" s="33" t="n"/>
      <c r="C91" s="34" t="n"/>
      <c r="D91" s="34" t="n"/>
      <c r="E91" s="13">
        <f>IF(OR(C91="",D91=""),"",IFERROR((D91-C91)*1440,""))</f>
        <v/>
      </c>
      <c r="F91" s="14" t="n"/>
      <c r="G91" s="14" t="n"/>
      <c r="I91" s="14" t="n"/>
      <c r="J91" s="14" t="n"/>
      <c r="L91" s="14" t="n"/>
      <c r="M91" s="14" t="n"/>
      <c r="P91" s="14" t="n"/>
      <c r="Q91" s="14" t="n"/>
      <c r="R91" s="14" t="n"/>
      <c r="S91" s="35" t="n"/>
      <c r="U91" s="33" t="n"/>
      <c r="W91" s="13">
        <f>IF(B91="","",B91-TODAY())</f>
        <v/>
      </c>
      <c r="X91" s="14">
        <f>IF(F91="","",IF(F91="Cancelada","CANCELADA",IF(W91="","",IF(W91&lt;0,"VENCIDA",IF(W91&lt;=1,"REVISAR","OK")))))</f>
        <v/>
      </c>
    </row>
    <row r="92">
      <c r="B92" s="33" t="n"/>
      <c r="C92" s="34" t="n"/>
      <c r="D92" s="34" t="n"/>
      <c r="E92" s="13">
        <f>IF(OR(C92="",D92=""),"",IFERROR((D92-C92)*1440,""))</f>
        <v/>
      </c>
      <c r="F92" s="14" t="n"/>
      <c r="G92" s="14" t="n"/>
      <c r="I92" s="14" t="n"/>
      <c r="J92" s="14" t="n"/>
      <c r="L92" s="14" t="n"/>
      <c r="M92" s="14" t="n"/>
      <c r="P92" s="14" t="n"/>
      <c r="Q92" s="14" t="n"/>
      <c r="R92" s="14" t="n"/>
      <c r="S92" s="35" t="n"/>
      <c r="U92" s="33" t="n"/>
      <c r="W92" s="13">
        <f>IF(B92="","",B92-TODAY())</f>
        <v/>
      </c>
      <c r="X92" s="14">
        <f>IF(F92="","",IF(F92="Cancelada","CANCELADA",IF(W92="","",IF(W92&lt;0,"VENCIDA",IF(W92&lt;=1,"REVISAR","OK")))))</f>
        <v/>
      </c>
    </row>
    <row r="93">
      <c r="B93" s="33" t="n"/>
      <c r="C93" s="34" t="n"/>
      <c r="D93" s="34" t="n"/>
      <c r="E93" s="13">
        <f>IF(OR(C93="",D93=""),"",IFERROR((D93-C93)*1440,""))</f>
        <v/>
      </c>
      <c r="F93" s="14" t="n"/>
      <c r="G93" s="14" t="n"/>
      <c r="I93" s="14" t="n"/>
      <c r="J93" s="14" t="n"/>
      <c r="L93" s="14" t="n"/>
      <c r="M93" s="14" t="n"/>
      <c r="P93" s="14" t="n"/>
      <c r="Q93" s="14" t="n"/>
      <c r="R93" s="14" t="n"/>
      <c r="S93" s="35" t="n"/>
      <c r="U93" s="33" t="n"/>
      <c r="W93" s="13">
        <f>IF(B93="","",B93-TODAY())</f>
        <v/>
      </c>
      <c r="X93" s="14">
        <f>IF(F93="","",IF(F93="Cancelada","CANCELADA",IF(W93="","",IF(W93&lt;0,"VENCIDA",IF(W93&lt;=1,"REVISAR","OK")))))</f>
        <v/>
      </c>
    </row>
    <row r="94">
      <c r="B94" s="33" t="n"/>
      <c r="C94" s="34" t="n"/>
      <c r="D94" s="34" t="n"/>
      <c r="E94" s="13">
        <f>IF(OR(C94="",D94=""),"",IFERROR((D94-C94)*1440,""))</f>
        <v/>
      </c>
      <c r="F94" s="14" t="n"/>
      <c r="G94" s="14" t="n"/>
      <c r="I94" s="14" t="n"/>
      <c r="J94" s="14" t="n"/>
      <c r="L94" s="14" t="n"/>
      <c r="M94" s="14" t="n"/>
      <c r="P94" s="14" t="n"/>
      <c r="Q94" s="14" t="n"/>
      <c r="R94" s="14" t="n"/>
      <c r="S94" s="35" t="n"/>
      <c r="U94" s="33" t="n"/>
      <c r="W94" s="13">
        <f>IF(B94="","",B94-TODAY())</f>
        <v/>
      </c>
      <c r="X94" s="14">
        <f>IF(F94="","",IF(F94="Cancelada","CANCELADA",IF(W94="","",IF(W94&lt;0,"VENCIDA",IF(W94&lt;=1,"REVISAR","OK")))))</f>
        <v/>
      </c>
    </row>
    <row r="95">
      <c r="B95" s="33" t="n"/>
      <c r="C95" s="34" t="n"/>
      <c r="D95" s="34" t="n"/>
      <c r="E95" s="13">
        <f>IF(OR(C95="",D95=""),"",IFERROR((D95-C95)*1440,""))</f>
        <v/>
      </c>
      <c r="F95" s="14" t="n"/>
      <c r="G95" s="14" t="n"/>
      <c r="I95" s="14" t="n"/>
      <c r="J95" s="14" t="n"/>
      <c r="L95" s="14" t="n"/>
      <c r="M95" s="14" t="n"/>
      <c r="P95" s="14" t="n"/>
      <c r="Q95" s="14" t="n"/>
      <c r="R95" s="14" t="n"/>
      <c r="S95" s="35" t="n"/>
      <c r="U95" s="33" t="n"/>
      <c r="W95" s="13">
        <f>IF(B95="","",B95-TODAY())</f>
        <v/>
      </c>
      <c r="X95" s="14">
        <f>IF(F95="","",IF(F95="Cancelada","CANCELADA",IF(W95="","",IF(W95&lt;0,"VENCIDA",IF(W95&lt;=1,"REVISAR","OK")))))</f>
        <v/>
      </c>
    </row>
    <row r="96">
      <c r="B96" s="33" t="n"/>
      <c r="C96" s="34" t="n"/>
      <c r="D96" s="34" t="n"/>
      <c r="E96" s="13">
        <f>IF(OR(C96="",D96=""),"",IFERROR((D96-C96)*1440,""))</f>
        <v/>
      </c>
      <c r="F96" s="14" t="n"/>
      <c r="G96" s="14" t="n"/>
      <c r="I96" s="14" t="n"/>
      <c r="J96" s="14" t="n"/>
      <c r="L96" s="14" t="n"/>
      <c r="M96" s="14" t="n"/>
      <c r="P96" s="14" t="n"/>
      <c r="Q96" s="14" t="n"/>
      <c r="R96" s="14" t="n"/>
      <c r="S96" s="35" t="n"/>
      <c r="U96" s="33" t="n"/>
      <c r="W96" s="13">
        <f>IF(B96="","",B96-TODAY())</f>
        <v/>
      </c>
      <c r="X96" s="14">
        <f>IF(F96="","",IF(F96="Cancelada","CANCELADA",IF(W96="","",IF(W96&lt;0,"VENCIDA",IF(W96&lt;=1,"REVISAR","OK")))))</f>
        <v/>
      </c>
    </row>
    <row r="97">
      <c r="B97" s="33" t="n"/>
      <c r="C97" s="34" t="n"/>
      <c r="D97" s="34" t="n"/>
      <c r="E97" s="13">
        <f>IF(OR(C97="",D97=""),"",IFERROR((D97-C97)*1440,""))</f>
        <v/>
      </c>
      <c r="F97" s="14" t="n"/>
      <c r="G97" s="14" t="n"/>
      <c r="I97" s="14" t="n"/>
      <c r="J97" s="14" t="n"/>
      <c r="L97" s="14" t="n"/>
      <c r="M97" s="14" t="n"/>
      <c r="P97" s="14" t="n"/>
      <c r="Q97" s="14" t="n"/>
      <c r="R97" s="14" t="n"/>
      <c r="S97" s="35" t="n"/>
      <c r="U97" s="33" t="n"/>
      <c r="W97" s="13">
        <f>IF(B97="","",B97-TODAY())</f>
        <v/>
      </c>
      <c r="X97" s="14">
        <f>IF(F97="","",IF(F97="Cancelada","CANCELADA",IF(W97="","",IF(W97&lt;0,"VENCIDA",IF(W97&lt;=1,"REVISAR","OK")))))</f>
        <v/>
      </c>
    </row>
    <row r="98">
      <c r="B98" s="33" t="n"/>
      <c r="C98" s="34" t="n"/>
      <c r="D98" s="34" t="n"/>
      <c r="E98" s="13">
        <f>IF(OR(C98="",D98=""),"",IFERROR((D98-C98)*1440,""))</f>
        <v/>
      </c>
      <c r="F98" s="14" t="n"/>
      <c r="G98" s="14" t="n"/>
      <c r="I98" s="14" t="n"/>
      <c r="J98" s="14" t="n"/>
      <c r="L98" s="14" t="n"/>
      <c r="M98" s="14" t="n"/>
      <c r="P98" s="14" t="n"/>
      <c r="Q98" s="14" t="n"/>
      <c r="R98" s="14" t="n"/>
      <c r="S98" s="35" t="n"/>
      <c r="U98" s="33" t="n"/>
      <c r="W98" s="13">
        <f>IF(B98="","",B98-TODAY())</f>
        <v/>
      </c>
      <c r="X98" s="14">
        <f>IF(F98="","",IF(F98="Cancelada","CANCELADA",IF(W98="","",IF(W98&lt;0,"VENCIDA",IF(W98&lt;=1,"REVISAR","OK")))))</f>
        <v/>
      </c>
    </row>
    <row r="99">
      <c r="B99" s="33" t="n"/>
      <c r="C99" s="34" t="n"/>
      <c r="D99" s="34" t="n"/>
      <c r="E99" s="13">
        <f>IF(OR(C99="",D99=""),"",IFERROR((D99-C99)*1440,""))</f>
        <v/>
      </c>
      <c r="F99" s="14" t="n"/>
      <c r="G99" s="14" t="n"/>
      <c r="I99" s="14" t="n"/>
      <c r="J99" s="14" t="n"/>
      <c r="L99" s="14" t="n"/>
      <c r="M99" s="14" t="n"/>
      <c r="P99" s="14" t="n"/>
      <c r="Q99" s="14" t="n"/>
      <c r="R99" s="14" t="n"/>
      <c r="S99" s="35" t="n"/>
      <c r="U99" s="33" t="n"/>
      <c r="W99" s="13">
        <f>IF(B99="","",B99-TODAY())</f>
        <v/>
      </c>
      <c r="X99" s="14">
        <f>IF(F99="","",IF(F99="Cancelada","CANCELADA",IF(W99="","",IF(W99&lt;0,"VENCIDA",IF(W99&lt;=1,"REVISAR","OK")))))</f>
        <v/>
      </c>
    </row>
    <row r="100">
      <c r="B100" s="33" t="n"/>
      <c r="C100" s="34" t="n"/>
      <c r="D100" s="34" t="n"/>
      <c r="E100" s="13">
        <f>IF(OR(C100="",D100=""),"",IFERROR((D100-C100)*1440,""))</f>
        <v/>
      </c>
      <c r="F100" s="14" t="n"/>
      <c r="G100" s="14" t="n"/>
      <c r="I100" s="14" t="n"/>
      <c r="J100" s="14" t="n"/>
      <c r="L100" s="14" t="n"/>
      <c r="M100" s="14" t="n"/>
      <c r="P100" s="14" t="n"/>
      <c r="Q100" s="14" t="n"/>
      <c r="R100" s="14" t="n"/>
      <c r="S100" s="35" t="n"/>
      <c r="U100" s="33" t="n"/>
      <c r="W100" s="13">
        <f>IF(B100="","",B100-TODAY())</f>
        <v/>
      </c>
      <c r="X100" s="14">
        <f>IF(F100="","",IF(F100="Cancelada","CANCELADA",IF(W100="","",IF(W100&lt;0,"VENCIDA",IF(W100&lt;=1,"REVISAR","OK")))))</f>
        <v/>
      </c>
    </row>
    <row r="101">
      <c r="B101" s="33" t="n"/>
      <c r="C101" s="34" t="n"/>
      <c r="D101" s="34" t="n"/>
      <c r="E101" s="13">
        <f>IF(OR(C101="",D101=""),"",IFERROR((D101-C101)*1440,""))</f>
        <v/>
      </c>
      <c r="F101" s="14" t="n"/>
      <c r="G101" s="14" t="n"/>
      <c r="I101" s="14" t="n"/>
      <c r="J101" s="14" t="n"/>
      <c r="L101" s="14" t="n"/>
      <c r="M101" s="14" t="n"/>
      <c r="P101" s="14" t="n"/>
      <c r="Q101" s="14" t="n"/>
      <c r="R101" s="14" t="n"/>
      <c r="S101" s="35" t="n"/>
      <c r="U101" s="33" t="n"/>
      <c r="W101" s="13">
        <f>IF(B101="","",B101-TODAY())</f>
        <v/>
      </c>
      <c r="X101" s="14">
        <f>IF(F101="","",IF(F101="Cancelada","CANCELADA",IF(W101="","",IF(W101&lt;0,"VENCIDA",IF(W101&lt;=1,"REVISAR","OK")))))</f>
        <v/>
      </c>
    </row>
  </sheetData>
  <autoFilter ref="A1:X101"/>
  <conditionalFormatting sqref="A2:D101 F2:V101">
    <cfRule type="expression" priority="1" dxfId="0">
      <formula>COUNTA($A2:$V2)&gt;0</formula>
    </cfRule>
  </conditionalFormatting>
  <conditionalFormatting sqref="E2:E101 W2:X101">
    <cfRule type="expression" priority="2" dxfId="1">
      <formula>COUNTA($A2:$V2)&gt;0</formula>
    </cfRule>
  </conditionalFormatting>
  <conditionalFormatting sqref="F2:F101">
    <cfRule type="expression" priority="3" dxfId="2" stopIfTrue="1">
      <formula>$F2="Confirmada"</formula>
    </cfRule>
    <cfRule type="expression" priority="4" dxfId="3" stopIfTrue="1">
      <formula>$F2="Programada"</formula>
    </cfRule>
    <cfRule type="expression" priority="5" dxfId="4" stopIfTrue="1">
      <formula>$F2="Realizada"</formula>
    </cfRule>
    <cfRule type="expression" priority="6" dxfId="5" stopIfTrue="1">
      <formula>$F2="Cancelada"</formula>
    </cfRule>
    <cfRule type="expression" priority="7" dxfId="6" stopIfTrue="1">
      <formula>$F2="No presentado"</formula>
    </cfRule>
  </conditionalFormatting>
  <conditionalFormatting sqref="X2:X101">
    <cfRule type="expression" priority="8" dxfId="5" stopIfTrue="1">
      <formula>$X2="CANCELADA"</formula>
    </cfRule>
    <cfRule type="expression" priority="9" dxfId="5" stopIfTrue="1">
      <formula>$X2="VENCIDA"</formula>
    </cfRule>
    <cfRule type="expression" priority="10" dxfId="7" stopIfTrue="1">
      <formula>$X2="REVISAR"</formula>
    </cfRule>
    <cfRule type="expression" priority="11" dxfId="2" stopIfTrue="1">
      <formula>$X2="OK"</formula>
    </cfRule>
  </conditionalFormatting>
  <dataValidations count="5">
    <dataValidation sqref="F2:F101" showErrorMessage="1" showInputMessage="1" allowBlank="1" type="list">
      <formula1>"Programada,Confirmada,Realizada,Cancelada,No presentado"</formula1>
    </dataValidation>
    <dataValidation sqref="G2:G101" showErrorMessage="1" showInputMessage="1" allowBlank="1" type="list">
      <formula1>"Visita,Valoración,Firma,Reunión comprador,Reunión vendedor,Videollamada"</formula1>
    </dataValidation>
    <dataValidation sqref="L2:L101" showErrorMessage="1" showInputMessage="1" allowBlank="1" type="list">
      <formula1>"Compra,Alquiler,Venta,Alquiler con opción a compra"</formula1>
    </dataValidation>
    <dataValidation sqref="M2:M101" showErrorMessage="1" showInputMessage="1" allowBlank="1" type="list">
      <formula1>"Vivienda habitual,Inversión,Local comercial,Obra nueva"</formula1>
    </dataValidation>
    <dataValidation sqref="R2:R101" showErrorMessage="1" showInputMessage="1" allowBlank="1" type="list">
      <formula1>"Portal inmobiliario,Web,Recomendación,Oficina,Redes sociales"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U11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20" customWidth="1" min="2" max="2"/>
    <col width="19" customWidth="1" min="3" max="3"/>
    <col width="18" customWidth="1" min="4" max="4"/>
    <col width="19" customWidth="1" min="5" max="5"/>
    <col width="14" customWidth="1" min="6" max="6"/>
    <col width="15" customWidth="1" min="7" max="7"/>
    <col width="4" customWidth="1" min="8" max="8"/>
    <col width="16" customWidth="1" min="9" max="9"/>
    <col width="16" customWidth="1" min="10" max="10"/>
    <col width="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</cols>
  <sheetData>
    <row r="1" ht="30" customHeight="1">
      <c r="A1" s="16" t="inlineStr">
        <is>
          <t>Panel de control de citas inmobiliarias 2026</t>
        </is>
      </c>
    </row>
    <row r="2"/>
    <row r="3">
      <c r="A3" s="17" t="inlineStr">
        <is>
          <t>Indicadores</t>
        </is>
      </c>
      <c r="B3" s="17" t="inlineStr">
        <is>
          <t>Valor</t>
        </is>
      </c>
    </row>
    <row r="4">
      <c r="A4" s="18" t="inlineStr">
        <is>
          <t>Total de citas</t>
        </is>
      </c>
      <c r="B4" s="8">
        <f>COUNTA('Agenda de citas'!$A$2:$A$101)</f>
        <v/>
      </c>
    </row>
    <row r="5">
      <c r="A5" s="19" t="inlineStr">
        <is>
          <t>Citas confirmadas</t>
        </is>
      </c>
      <c r="B5" s="20">
        <f>COUNTIF('Agenda de citas'!$F$2:$F$101,"Confirmada")</f>
        <v/>
      </c>
    </row>
    <row r="6">
      <c r="A6" s="18" t="inlineStr">
        <is>
          <t>Citas realizadas</t>
        </is>
      </c>
      <c r="B6" s="8">
        <f>COUNTIF('Agenda de citas'!$F$2:$F$101,"Realizada")</f>
        <v/>
      </c>
    </row>
    <row r="7">
      <c r="A7" s="19" t="inlineStr">
        <is>
          <t>Citas canceladas</t>
        </is>
      </c>
      <c r="B7" s="20">
        <f>COUNTIF('Agenda de citas'!$F$2:$F$101,"Cancelada")</f>
        <v/>
      </c>
    </row>
    <row r="8">
      <c r="A8" s="18" t="inlineStr">
        <is>
          <t>Tasa de confirmación</t>
        </is>
      </c>
      <c r="B8" s="36">
        <f>IF(B4=0,0,B5/B4)</f>
        <v/>
      </c>
    </row>
    <row r="9">
      <c r="A9" s="19" t="inlineStr">
        <is>
          <t>Presupuesto medio</t>
        </is>
      </c>
      <c r="B9" s="37">
        <f>IFERROR(AVERAGE('Agenda de citas'!$S$2:$S$101),0)</f>
        <v/>
      </c>
    </row>
    <row r="10">
      <c r="A10" s="18" t="inlineStr">
        <is>
          <t>Próxima cita</t>
        </is>
      </c>
      <c r="B10" s="38">
        <f>IF(COUNTA('Agenda de citas'!$B$2:$B$101)=0,"",MIN('Agenda de citas'!$B$2:$B$101))</f>
        <v/>
      </c>
    </row>
    <row r="11">
      <c r="A11" s="19" t="inlineStr">
        <is>
          <t>Presupuesto total</t>
        </is>
      </c>
      <c r="B11" s="37">
        <f>SUM('Agenda de citas'!$S$2:$S$101)</f>
        <v/>
      </c>
    </row>
    <row r="12"/>
    <row r="13"/>
    <row r="14">
      <c r="A14" s="17" t="inlineStr">
        <is>
          <t>Agente</t>
        </is>
      </c>
      <c r="B14" s="17" t="inlineStr">
        <is>
          <t>Número de citas</t>
        </is>
      </c>
      <c r="C14" s="17" t="inlineStr">
        <is>
          <t>Presupuesto medio</t>
        </is>
      </c>
      <c r="D14" s="17" t="inlineStr">
        <is>
          <t>Citas realizadas</t>
        </is>
      </c>
      <c r="I14" s="17" t="inlineStr">
        <is>
          <t>Fecha de cita</t>
        </is>
      </c>
      <c r="J14" s="17" t="inlineStr">
        <is>
          <t>Citas en la fecha</t>
        </is>
      </c>
    </row>
    <row r="15">
      <c r="A15" s="18" t="inlineStr">
        <is>
          <t>Lucía Herrera</t>
        </is>
      </c>
      <c r="B15" s="8">
        <f>COUNTIF('Agenda de citas'!$Q$2:$Q$101,A15)</f>
        <v/>
      </c>
      <c r="C15" s="39">
        <f>IFERROR(AVERAGEIF('Agenda de citas'!$Q$2:$Q$101,A15,'Agenda de citas'!$S$2:$S$101),0)</f>
        <v/>
      </c>
      <c r="D15" s="8">
        <f>COUNTIFS('Agenda de citas'!$Q$2:$Q$101,A15,'Agenda de citas'!$F$2:$F$101,"Realizada")</f>
        <v/>
      </c>
      <c r="I15" s="38">
        <f>IF('Agenda de citas'!$B$2="","",'Agenda de citas'!$B$2)</f>
        <v/>
      </c>
      <c r="J15" s="8">
        <f>IF(I15="","",COUNTIF('Agenda de citas'!$B$2:$B$101,I15))</f>
        <v/>
      </c>
    </row>
    <row r="16">
      <c r="A16" s="19" t="inlineStr">
        <is>
          <t>Javier Moreno</t>
        </is>
      </c>
      <c r="B16" s="20">
        <f>COUNTIF('Agenda de citas'!$Q$2:$Q$101,A16)</f>
        <v/>
      </c>
      <c r="C16" s="37">
        <f>IFERROR(AVERAGEIF('Agenda de citas'!$Q$2:$Q$101,A16,'Agenda de citas'!$S$2:$S$101),0)</f>
        <v/>
      </c>
      <c r="D16" s="20">
        <f>COUNTIFS('Agenda de citas'!$Q$2:$Q$101,A16,'Agenda de citas'!$F$2:$F$101,"Realizada")</f>
        <v/>
      </c>
      <c r="I16" s="40">
        <f>IF('Agenda de citas'!$B$3="","",'Agenda de citas'!$B$3)</f>
        <v/>
      </c>
      <c r="J16" s="20">
        <f>IF(I16="","",COUNTIF('Agenda de citas'!$B$2:$B$101,I16))</f>
        <v/>
      </c>
    </row>
    <row r="17">
      <c r="A17" s="18" t="inlineStr">
        <is>
          <t>Sofía Vega</t>
        </is>
      </c>
      <c r="B17" s="8">
        <f>COUNTIF('Agenda de citas'!$Q$2:$Q$101,A17)</f>
        <v/>
      </c>
      <c r="C17" s="39">
        <f>IFERROR(AVERAGEIF('Agenda de citas'!$Q$2:$Q$101,A17,'Agenda de citas'!$S$2:$S$101),0)</f>
        <v/>
      </c>
      <c r="D17" s="8">
        <f>COUNTIFS('Agenda de citas'!$Q$2:$Q$101,A17,'Agenda de citas'!$F$2:$F$101,"Realizada")</f>
        <v/>
      </c>
      <c r="I17" s="38">
        <f>IF('Agenda de citas'!$B$4="","",'Agenda de citas'!$B$4)</f>
        <v/>
      </c>
      <c r="J17" s="8">
        <f>IF(I17="","",COUNTIF('Agenda de citas'!$B$2:$B$101,I17))</f>
        <v/>
      </c>
    </row>
    <row r="18">
      <c r="A18" s="19" t="inlineStr">
        <is>
          <t>Diego Ramos</t>
        </is>
      </c>
      <c r="B18" s="20">
        <f>COUNTIF('Agenda de citas'!$Q$2:$Q$101,A18)</f>
        <v/>
      </c>
      <c r="C18" s="37">
        <f>IFERROR(AVERAGEIF('Agenda de citas'!$Q$2:$Q$101,A18,'Agenda de citas'!$S$2:$S$101),0)</f>
        <v/>
      </c>
      <c r="D18" s="20">
        <f>COUNTIFS('Agenda de citas'!$Q$2:$Q$101,A18,'Agenda de citas'!$F$2:$F$101,"Realizada")</f>
        <v/>
      </c>
      <c r="I18" s="40">
        <f>IF('Agenda de citas'!$B$5="","",'Agenda de citas'!$B$5)</f>
        <v/>
      </c>
      <c r="J18" s="20">
        <f>IF(I18="","",COUNTIF('Agenda de citas'!$B$2:$B$101,I18))</f>
        <v/>
      </c>
    </row>
    <row r="19">
      <c r="I19" s="38">
        <f>IF('Agenda de citas'!$B$6="","",'Agenda de citas'!$B$6)</f>
        <v/>
      </c>
      <c r="J19" s="8">
        <f>IF(I19="","",COUNTIF('Agenda de citas'!$B$2:$B$101,I19))</f>
        <v/>
      </c>
    </row>
    <row r="20">
      <c r="I20" s="40">
        <f>IF('Agenda de citas'!$B$7="","",'Agenda de citas'!$B$7)</f>
        <v/>
      </c>
      <c r="J20" s="20">
        <f>IF(I20="","",COUNTIF('Agenda de citas'!$B$2:$B$101,I20))</f>
        <v/>
      </c>
    </row>
    <row r="21">
      <c r="A21" s="17" t="inlineStr">
        <is>
          <t>Tipo de cita</t>
        </is>
      </c>
      <c r="B21" s="17" t="inlineStr">
        <is>
          <t>Citas</t>
        </is>
      </c>
      <c r="C21" s="17" t="inlineStr">
        <is>
          <t>Porcentaje</t>
        </is>
      </c>
      <c r="E21" s="17" t="inlineStr">
        <is>
          <t>Estado</t>
        </is>
      </c>
      <c r="F21" s="17" t="inlineStr">
        <is>
          <t>Citas</t>
        </is>
      </c>
      <c r="G21" s="17" t="inlineStr">
        <is>
          <t>Porcentaje</t>
        </is>
      </c>
      <c r="I21" s="38">
        <f>IF('Agenda de citas'!$B$8="","",'Agenda de citas'!$B$8)</f>
        <v/>
      </c>
      <c r="J21" s="8">
        <f>IF(I21="","",COUNTIF('Agenda de citas'!$B$2:$B$101,I21))</f>
        <v/>
      </c>
    </row>
    <row r="22">
      <c r="A22" s="18" t="inlineStr">
        <is>
          <t>Visita</t>
        </is>
      </c>
      <c r="B22" s="8">
        <f>COUNTIF('Agenda de citas'!$G$2:$G$101,A22)</f>
        <v/>
      </c>
      <c r="C22" s="36">
        <f>IF($B$4=0,0,B22/$B$4)</f>
        <v/>
      </c>
      <c r="E22" s="18" t="inlineStr">
        <is>
          <t>Programada</t>
        </is>
      </c>
      <c r="F22" s="8">
        <f>COUNTIF('Agenda de citas'!$F$2:$F$101,E22)</f>
        <v/>
      </c>
      <c r="G22" s="36">
        <f>IF($B$4=0,0,F22/$B$4)</f>
        <v/>
      </c>
      <c r="I22" s="40">
        <f>IF('Agenda de citas'!$B$9="","",'Agenda de citas'!$B$9)</f>
        <v/>
      </c>
      <c r="J22" s="20">
        <f>IF(I22="","",COUNTIF('Agenda de citas'!$B$2:$B$101,I22))</f>
        <v/>
      </c>
    </row>
    <row r="23">
      <c r="A23" s="19" t="inlineStr">
        <is>
          <t>Valoración</t>
        </is>
      </c>
      <c r="B23" s="20">
        <f>COUNTIF('Agenda de citas'!$G$2:$G$101,A23)</f>
        <v/>
      </c>
      <c r="C23" s="41">
        <f>IF($B$4=0,0,B23/$B$4)</f>
        <v/>
      </c>
      <c r="E23" s="19" t="inlineStr">
        <is>
          <t>Confirmada</t>
        </is>
      </c>
      <c r="F23" s="20">
        <f>COUNTIF('Agenda de citas'!$F$2:$F$101,E23)</f>
        <v/>
      </c>
      <c r="G23" s="41">
        <f>IF($B$4=0,0,F23/$B$4)</f>
        <v/>
      </c>
      <c r="I23" s="38">
        <f>IF('Agenda de citas'!$B$10="","",'Agenda de citas'!$B$10)</f>
        <v/>
      </c>
      <c r="J23" s="8">
        <f>IF(I23="","",COUNTIF('Agenda de citas'!$B$2:$B$101,I23))</f>
        <v/>
      </c>
    </row>
    <row r="24">
      <c r="A24" s="18" t="inlineStr">
        <is>
          <t>Firma</t>
        </is>
      </c>
      <c r="B24" s="8">
        <f>COUNTIF('Agenda de citas'!$G$2:$G$101,A24)</f>
        <v/>
      </c>
      <c r="C24" s="36">
        <f>IF($B$4=0,0,B24/$B$4)</f>
        <v/>
      </c>
      <c r="E24" s="18" t="inlineStr">
        <is>
          <t>Realizada</t>
        </is>
      </c>
      <c r="F24" s="8">
        <f>COUNTIF('Agenda de citas'!$F$2:$F$101,E24)</f>
        <v/>
      </c>
      <c r="G24" s="36">
        <f>IF($B$4=0,0,F24/$B$4)</f>
        <v/>
      </c>
      <c r="I24" s="40">
        <f>IF('Agenda de citas'!$B$11="","",'Agenda de citas'!$B$11)</f>
        <v/>
      </c>
      <c r="J24" s="20">
        <f>IF(I24="","",COUNTIF('Agenda de citas'!$B$2:$B$101,I24))</f>
        <v/>
      </c>
    </row>
    <row r="25">
      <c r="A25" s="19" t="inlineStr">
        <is>
          <t>Reunión comprador</t>
        </is>
      </c>
      <c r="B25" s="20">
        <f>COUNTIF('Agenda de citas'!$G$2:$G$101,A25)</f>
        <v/>
      </c>
      <c r="C25" s="41">
        <f>IF($B$4=0,0,B25/$B$4)</f>
        <v/>
      </c>
      <c r="E25" s="19" t="inlineStr">
        <is>
          <t>Cancelada</t>
        </is>
      </c>
      <c r="F25" s="20">
        <f>COUNTIF('Agenda de citas'!$F$2:$F$101,E25)</f>
        <v/>
      </c>
      <c r="G25" s="41">
        <f>IF($B$4=0,0,F25/$B$4)</f>
        <v/>
      </c>
      <c r="I25" s="33">
        <f>IF('Agenda de citas'!$B$12="","",'Agenda de citas'!$B$12)</f>
        <v/>
      </c>
      <c r="J25" s="14">
        <f>IF(I25="","",COUNTIF('Agenda de citas'!$B$2:$B$101,I25))</f>
        <v/>
      </c>
    </row>
    <row r="26">
      <c r="A26" s="18" t="inlineStr">
        <is>
          <t>Reunión vendedor</t>
        </is>
      </c>
      <c r="B26" s="8">
        <f>COUNTIF('Agenda de citas'!$G$2:$G$101,A26)</f>
        <v/>
      </c>
      <c r="C26" s="36">
        <f>IF($B$4=0,0,B26/$B$4)</f>
        <v/>
      </c>
      <c r="E26" s="18" t="inlineStr">
        <is>
          <t>No presentado</t>
        </is>
      </c>
      <c r="F26" s="8">
        <f>COUNTIF('Agenda de citas'!$F$2:$F$101,E26)</f>
        <v/>
      </c>
      <c r="G26" s="36">
        <f>IF($B$4=0,0,F26/$B$4)</f>
        <v/>
      </c>
      <c r="I26" s="33">
        <f>IF('Agenda de citas'!$B$13="","",'Agenda de citas'!$B$13)</f>
        <v/>
      </c>
      <c r="J26" s="14">
        <f>IF(I26="","",COUNTIF('Agenda de citas'!$B$2:$B$101,I26))</f>
        <v/>
      </c>
    </row>
    <row r="27">
      <c r="A27" s="19" t="inlineStr">
        <is>
          <t>Videollamada</t>
        </is>
      </c>
      <c r="B27" s="20">
        <f>COUNTIF('Agenda de citas'!$G$2:$G$101,A27)</f>
        <v/>
      </c>
      <c r="C27" s="41">
        <f>IF($B$4=0,0,B27/$B$4)</f>
        <v/>
      </c>
      <c r="I27" s="33">
        <f>IF('Agenda de citas'!$B$14="","",'Agenda de citas'!$B$14)</f>
        <v/>
      </c>
      <c r="J27" s="14">
        <f>IF(I27="","",COUNTIF('Agenda de citas'!$B$2:$B$101,I27))</f>
        <v/>
      </c>
    </row>
    <row r="28">
      <c r="I28" s="33">
        <f>IF('Agenda de citas'!$B$15="","",'Agenda de citas'!$B$15)</f>
        <v/>
      </c>
      <c r="J28" s="14">
        <f>IF(I28="","",COUNTIF('Agenda de citas'!$B$2:$B$101,I28))</f>
        <v/>
      </c>
    </row>
    <row r="29">
      <c r="A29" s="17" t="inlineStr">
        <is>
          <t>Consulta rápida</t>
        </is>
      </c>
      <c r="B29" s="17" t="inlineStr">
        <is>
          <t>Valor</t>
        </is>
      </c>
      <c r="I29" s="33">
        <f>IF('Agenda de citas'!$B$16="","",'Agenda de citas'!$B$16)</f>
        <v/>
      </c>
      <c r="J29" s="14">
        <f>IF(I29="","",COUNTIF('Agenda de citas'!$B$2:$B$101,I29))</f>
        <v/>
      </c>
    </row>
    <row r="30">
      <c r="A30" s="18" t="inlineStr">
        <is>
          <t>ID cita</t>
        </is>
      </c>
      <c r="B30" s="27" t="inlineStr">
        <is>
          <t>CIT-2026-001</t>
        </is>
      </c>
      <c r="I30" s="33">
        <f>IF('Agenda de citas'!$B$17="","",'Agenda de citas'!$B$17)</f>
        <v/>
      </c>
      <c r="J30" s="14">
        <f>IF(I30="","",COUNTIF('Agenda de citas'!$B$2:$B$101,I30))</f>
        <v/>
      </c>
    </row>
    <row r="31">
      <c r="A31" s="19" t="inlineStr">
        <is>
          <t>Cliente</t>
        </is>
      </c>
      <c r="B31" s="19">
        <f>IFERROR(VLOOKUP($B$30,'Agenda de citas'!$A$2:$K$101,8,0),"")</f>
        <v/>
      </c>
      <c r="I31" s="33">
        <f>IF('Agenda de citas'!$B$18="","",'Agenda de citas'!$B$18)</f>
        <v/>
      </c>
      <c r="J31" s="14">
        <f>IF(I31="","",COUNTIF('Agenda de citas'!$B$2:$B$101,I31))</f>
        <v/>
      </c>
    </row>
    <row r="32">
      <c r="A32" s="18" t="inlineStr">
        <is>
          <t>Email</t>
        </is>
      </c>
      <c r="B32" s="18">
        <f>IFERROR(VLOOKUP($B$30,'Agenda de citas'!$A$2:$K$101,11,0),"")</f>
        <v/>
      </c>
      <c r="I32" s="33">
        <f>IF('Agenda de citas'!$B$19="","",'Agenda de citas'!$B$19)</f>
        <v/>
      </c>
      <c r="J32" s="14">
        <f>IF(I32="","",COUNTIF('Agenda de citas'!$B$2:$B$101,I32))</f>
        <v/>
      </c>
    </row>
    <row r="33">
      <c r="I33" s="33">
        <f>IF('Agenda de citas'!$B$20="","",'Agenda de citas'!$B$20)</f>
        <v/>
      </c>
      <c r="J33" s="14">
        <f>IF(I33="","",COUNTIF('Agenda de citas'!$B$2:$B$101,I33))</f>
        <v/>
      </c>
    </row>
    <row r="34">
      <c r="I34" s="33">
        <f>IF('Agenda de citas'!$B$21="","",'Agenda de citas'!$B$21)</f>
        <v/>
      </c>
      <c r="J34" s="14">
        <f>IF(I34="","",COUNTIF('Agenda de citas'!$B$2:$B$101,I34))</f>
        <v/>
      </c>
    </row>
    <row r="35">
      <c r="I35" s="33">
        <f>IF('Agenda de citas'!$B$22="","",'Agenda de citas'!$B$22)</f>
        <v/>
      </c>
      <c r="J35" s="14">
        <f>IF(I35="","",COUNTIF('Agenda de citas'!$B$2:$B$101,I35))</f>
        <v/>
      </c>
    </row>
    <row r="36">
      <c r="I36" s="33">
        <f>IF('Agenda de citas'!$B$23="","",'Agenda de citas'!$B$23)</f>
        <v/>
      </c>
      <c r="J36" s="14">
        <f>IF(I36="","",COUNTIF('Agenda de citas'!$B$2:$B$101,I36))</f>
        <v/>
      </c>
    </row>
    <row r="37">
      <c r="I37" s="33">
        <f>IF('Agenda de citas'!$B$24="","",'Agenda de citas'!$B$24)</f>
        <v/>
      </c>
      <c r="J37" s="14">
        <f>IF(I37="","",COUNTIF('Agenda de citas'!$B$2:$B$101,I37))</f>
        <v/>
      </c>
    </row>
    <row r="38">
      <c r="I38" s="33">
        <f>IF('Agenda de citas'!$B$25="","",'Agenda de citas'!$B$25)</f>
        <v/>
      </c>
      <c r="J38" s="14">
        <f>IF(I38="","",COUNTIF('Agenda de citas'!$B$2:$B$101,I38))</f>
        <v/>
      </c>
    </row>
    <row r="39">
      <c r="I39" s="33">
        <f>IF('Agenda de citas'!$B$26="","",'Agenda de citas'!$B$26)</f>
        <v/>
      </c>
      <c r="J39" s="14">
        <f>IF(I39="","",COUNTIF('Agenda de citas'!$B$2:$B$101,I39))</f>
        <v/>
      </c>
    </row>
    <row r="40">
      <c r="I40" s="33">
        <f>IF('Agenda de citas'!$B$27="","",'Agenda de citas'!$B$27)</f>
        <v/>
      </c>
      <c r="J40" s="14">
        <f>IF(I40="","",COUNTIF('Agenda de citas'!$B$2:$B$101,I40))</f>
        <v/>
      </c>
    </row>
    <row r="41">
      <c r="I41" s="33">
        <f>IF('Agenda de citas'!$B$28="","",'Agenda de citas'!$B$28)</f>
        <v/>
      </c>
      <c r="J41" s="14">
        <f>IF(I41="","",COUNTIF('Agenda de citas'!$B$2:$B$101,I41))</f>
        <v/>
      </c>
    </row>
    <row r="42">
      <c r="I42" s="33">
        <f>IF('Agenda de citas'!$B$29="","",'Agenda de citas'!$B$29)</f>
        <v/>
      </c>
      <c r="J42" s="14">
        <f>IF(I42="","",COUNTIF('Agenda de citas'!$B$2:$B$101,I42))</f>
        <v/>
      </c>
    </row>
    <row r="43">
      <c r="I43" s="33">
        <f>IF('Agenda de citas'!$B$30="","",'Agenda de citas'!$B$30)</f>
        <v/>
      </c>
      <c r="J43" s="14">
        <f>IF(I43="","",COUNTIF('Agenda de citas'!$B$2:$B$101,I43))</f>
        <v/>
      </c>
    </row>
    <row r="44">
      <c r="I44" s="33">
        <f>IF('Agenda de citas'!$B$31="","",'Agenda de citas'!$B$31)</f>
        <v/>
      </c>
      <c r="J44" s="14">
        <f>IF(I44="","",COUNTIF('Agenda de citas'!$B$2:$B$101,I44))</f>
        <v/>
      </c>
    </row>
    <row r="45">
      <c r="I45" s="33">
        <f>IF('Agenda de citas'!$B$32="","",'Agenda de citas'!$B$32)</f>
        <v/>
      </c>
      <c r="J45" s="14">
        <f>IF(I45="","",COUNTIF('Agenda de citas'!$B$2:$B$101,I45))</f>
        <v/>
      </c>
    </row>
    <row r="46">
      <c r="I46" s="33">
        <f>IF('Agenda de citas'!$B$33="","",'Agenda de citas'!$B$33)</f>
        <v/>
      </c>
      <c r="J46" s="14">
        <f>IF(I46="","",COUNTIF('Agenda de citas'!$B$2:$B$101,I46))</f>
        <v/>
      </c>
    </row>
    <row r="47">
      <c r="I47" s="33">
        <f>IF('Agenda de citas'!$B$34="","",'Agenda de citas'!$B$34)</f>
        <v/>
      </c>
      <c r="J47" s="14">
        <f>IF(I47="","",COUNTIF('Agenda de citas'!$B$2:$B$101,I47))</f>
        <v/>
      </c>
    </row>
    <row r="48">
      <c r="I48" s="33">
        <f>IF('Agenda de citas'!$B$35="","",'Agenda de citas'!$B$35)</f>
        <v/>
      </c>
      <c r="J48" s="14">
        <f>IF(I48="","",COUNTIF('Agenda de citas'!$B$2:$B$101,I48))</f>
        <v/>
      </c>
    </row>
    <row r="49">
      <c r="I49" s="33">
        <f>IF('Agenda de citas'!$B$36="","",'Agenda de citas'!$B$36)</f>
        <v/>
      </c>
      <c r="J49" s="14">
        <f>IF(I49="","",COUNTIF('Agenda de citas'!$B$2:$B$101,I49))</f>
        <v/>
      </c>
    </row>
    <row r="50">
      <c r="I50" s="33">
        <f>IF('Agenda de citas'!$B$37="","",'Agenda de citas'!$B$37)</f>
        <v/>
      </c>
      <c r="J50" s="14">
        <f>IF(I50="","",COUNTIF('Agenda de citas'!$B$2:$B$101,I50))</f>
        <v/>
      </c>
    </row>
    <row r="51">
      <c r="I51" s="33">
        <f>IF('Agenda de citas'!$B$38="","",'Agenda de citas'!$B$38)</f>
        <v/>
      </c>
      <c r="J51" s="14">
        <f>IF(I51="","",COUNTIF('Agenda de citas'!$B$2:$B$101,I51))</f>
        <v/>
      </c>
    </row>
    <row r="52">
      <c r="I52" s="33">
        <f>IF('Agenda de citas'!$B$39="","",'Agenda de citas'!$B$39)</f>
        <v/>
      </c>
      <c r="J52" s="14">
        <f>IF(I52="","",COUNTIF('Agenda de citas'!$B$2:$B$101,I52))</f>
        <v/>
      </c>
    </row>
    <row r="53">
      <c r="I53" s="33">
        <f>IF('Agenda de citas'!$B$40="","",'Agenda de citas'!$B$40)</f>
        <v/>
      </c>
      <c r="J53" s="14">
        <f>IF(I53="","",COUNTIF('Agenda de citas'!$B$2:$B$101,I53))</f>
        <v/>
      </c>
    </row>
    <row r="54">
      <c r="I54" s="33">
        <f>IF('Agenda de citas'!$B$41="","",'Agenda de citas'!$B$41)</f>
        <v/>
      </c>
      <c r="J54" s="14">
        <f>IF(I54="","",COUNTIF('Agenda de citas'!$B$2:$B$101,I54))</f>
        <v/>
      </c>
    </row>
    <row r="55">
      <c r="I55" s="33">
        <f>IF('Agenda de citas'!$B$42="","",'Agenda de citas'!$B$42)</f>
        <v/>
      </c>
      <c r="J55" s="14">
        <f>IF(I55="","",COUNTIF('Agenda de citas'!$B$2:$B$101,I55))</f>
        <v/>
      </c>
    </row>
    <row r="56">
      <c r="I56" s="33">
        <f>IF('Agenda de citas'!$B$43="","",'Agenda de citas'!$B$43)</f>
        <v/>
      </c>
      <c r="J56" s="14">
        <f>IF(I56="","",COUNTIF('Agenda de citas'!$B$2:$B$101,I56))</f>
        <v/>
      </c>
    </row>
    <row r="57">
      <c r="I57" s="33">
        <f>IF('Agenda de citas'!$B$44="","",'Agenda de citas'!$B$44)</f>
        <v/>
      </c>
      <c r="J57" s="14">
        <f>IF(I57="","",COUNTIF('Agenda de citas'!$B$2:$B$101,I57))</f>
        <v/>
      </c>
    </row>
    <row r="58">
      <c r="I58" s="33">
        <f>IF('Agenda de citas'!$B$45="","",'Agenda de citas'!$B$45)</f>
        <v/>
      </c>
      <c r="J58" s="14">
        <f>IF(I58="","",COUNTIF('Agenda de citas'!$B$2:$B$101,I58))</f>
        <v/>
      </c>
    </row>
    <row r="59">
      <c r="I59" s="33">
        <f>IF('Agenda de citas'!$B$46="","",'Agenda de citas'!$B$46)</f>
        <v/>
      </c>
      <c r="J59" s="14">
        <f>IF(I59="","",COUNTIF('Agenda de citas'!$B$2:$B$101,I59))</f>
        <v/>
      </c>
    </row>
    <row r="60">
      <c r="I60" s="33">
        <f>IF('Agenda de citas'!$B$47="","",'Agenda de citas'!$B$47)</f>
        <v/>
      </c>
      <c r="J60" s="14">
        <f>IF(I60="","",COUNTIF('Agenda de citas'!$B$2:$B$101,I60))</f>
        <v/>
      </c>
    </row>
    <row r="61">
      <c r="I61" s="33">
        <f>IF('Agenda de citas'!$B$48="","",'Agenda de citas'!$B$48)</f>
        <v/>
      </c>
      <c r="J61" s="14">
        <f>IF(I61="","",COUNTIF('Agenda de citas'!$B$2:$B$101,I61))</f>
        <v/>
      </c>
    </row>
    <row r="62">
      <c r="I62" s="33">
        <f>IF('Agenda de citas'!$B$49="","",'Agenda de citas'!$B$49)</f>
        <v/>
      </c>
      <c r="J62" s="14">
        <f>IF(I62="","",COUNTIF('Agenda de citas'!$B$2:$B$101,I62))</f>
        <v/>
      </c>
    </row>
    <row r="63">
      <c r="I63" s="33">
        <f>IF('Agenda de citas'!$B$50="","",'Agenda de citas'!$B$50)</f>
        <v/>
      </c>
      <c r="J63" s="14">
        <f>IF(I63="","",COUNTIF('Agenda de citas'!$B$2:$B$101,I63))</f>
        <v/>
      </c>
    </row>
    <row r="64">
      <c r="I64" s="33">
        <f>IF('Agenda de citas'!$B$51="","",'Agenda de citas'!$B$51)</f>
        <v/>
      </c>
      <c r="J64" s="14">
        <f>IF(I64="","",COUNTIF('Agenda de citas'!$B$2:$B$101,I64))</f>
        <v/>
      </c>
    </row>
    <row r="65">
      <c r="I65" s="33">
        <f>IF('Agenda de citas'!$B$52="","",'Agenda de citas'!$B$52)</f>
        <v/>
      </c>
      <c r="J65" s="14">
        <f>IF(I65="","",COUNTIF('Agenda de citas'!$B$2:$B$101,I65))</f>
        <v/>
      </c>
    </row>
    <row r="66">
      <c r="I66" s="33">
        <f>IF('Agenda de citas'!$B$53="","",'Agenda de citas'!$B$53)</f>
        <v/>
      </c>
      <c r="J66" s="14">
        <f>IF(I66="","",COUNTIF('Agenda de citas'!$B$2:$B$101,I66))</f>
        <v/>
      </c>
    </row>
    <row r="67">
      <c r="I67" s="33">
        <f>IF('Agenda de citas'!$B$54="","",'Agenda de citas'!$B$54)</f>
        <v/>
      </c>
      <c r="J67" s="14">
        <f>IF(I67="","",COUNTIF('Agenda de citas'!$B$2:$B$101,I67))</f>
        <v/>
      </c>
    </row>
    <row r="68">
      <c r="I68" s="33">
        <f>IF('Agenda de citas'!$B$55="","",'Agenda de citas'!$B$55)</f>
        <v/>
      </c>
      <c r="J68" s="14">
        <f>IF(I68="","",COUNTIF('Agenda de citas'!$B$2:$B$101,I68))</f>
        <v/>
      </c>
    </row>
    <row r="69">
      <c r="I69" s="33">
        <f>IF('Agenda de citas'!$B$56="","",'Agenda de citas'!$B$56)</f>
        <v/>
      </c>
      <c r="J69" s="14">
        <f>IF(I69="","",COUNTIF('Agenda de citas'!$B$2:$B$101,I69))</f>
        <v/>
      </c>
    </row>
    <row r="70">
      <c r="I70" s="33">
        <f>IF('Agenda de citas'!$B$57="","",'Agenda de citas'!$B$57)</f>
        <v/>
      </c>
      <c r="J70" s="14">
        <f>IF(I70="","",COUNTIF('Agenda de citas'!$B$2:$B$101,I70))</f>
        <v/>
      </c>
    </row>
    <row r="71">
      <c r="I71" s="33">
        <f>IF('Agenda de citas'!$B$58="","",'Agenda de citas'!$B$58)</f>
        <v/>
      </c>
      <c r="J71" s="14">
        <f>IF(I71="","",COUNTIF('Agenda de citas'!$B$2:$B$101,I71))</f>
        <v/>
      </c>
    </row>
    <row r="72">
      <c r="I72" s="33">
        <f>IF('Agenda de citas'!$B$59="","",'Agenda de citas'!$B$59)</f>
        <v/>
      </c>
      <c r="J72" s="14">
        <f>IF(I72="","",COUNTIF('Agenda de citas'!$B$2:$B$101,I72))</f>
        <v/>
      </c>
    </row>
    <row r="73">
      <c r="I73" s="33">
        <f>IF('Agenda de citas'!$B$60="","",'Agenda de citas'!$B$60)</f>
        <v/>
      </c>
      <c r="J73" s="14">
        <f>IF(I73="","",COUNTIF('Agenda de citas'!$B$2:$B$101,I73))</f>
        <v/>
      </c>
    </row>
    <row r="74">
      <c r="I74" s="33">
        <f>IF('Agenda de citas'!$B$61="","",'Agenda de citas'!$B$61)</f>
        <v/>
      </c>
      <c r="J74" s="14">
        <f>IF(I74="","",COUNTIF('Agenda de citas'!$B$2:$B$101,I74))</f>
        <v/>
      </c>
    </row>
    <row r="75">
      <c r="I75" s="33">
        <f>IF('Agenda de citas'!$B$62="","",'Agenda de citas'!$B$62)</f>
        <v/>
      </c>
      <c r="J75" s="14">
        <f>IF(I75="","",COUNTIF('Agenda de citas'!$B$2:$B$101,I75))</f>
        <v/>
      </c>
    </row>
    <row r="76">
      <c r="I76" s="33">
        <f>IF('Agenda de citas'!$B$63="","",'Agenda de citas'!$B$63)</f>
        <v/>
      </c>
      <c r="J76" s="14">
        <f>IF(I76="","",COUNTIF('Agenda de citas'!$B$2:$B$101,I76))</f>
        <v/>
      </c>
    </row>
    <row r="77">
      <c r="I77" s="33">
        <f>IF('Agenda de citas'!$B$64="","",'Agenda de citas'!$B$64)</f>
        <v/>
      </c>
      <c r="J77" s="14">
        <f>IF(I77="","",COUNTIF('Agenda de citas'!$B$2:$B$101,I77))</f>
        <v/>
      </c>
    </row>
    <row r="78">
      <c r="I78" s="33">
        <f>IF('Agenda de citas'!$B$65="","",'Agenda de citas'!$B$65)</f>
        <v/>
      </c>
      <c r="J78" s="14">
        <f>IF(I78="","",COUNTIF('Agenda de citas'!$B$2:$B$101,I78))</f>
        <v/>
      </c>
    </row>
    <row r="79">
      <c r="I79" s="33">
        <f>IF('Agenda de citas'!$B$66="","",'Agenda de citas'!$B$66)</f>
        <v/>
      </c>
      <c r="J79" s="14">
        <f>IF(I79="","",COUNTIF('Agenda de citas'!$B$2:$B$101,I79))</f>
        <v/>
      </c>
    </row>
    <row r="80">
      <c r="I80" s="33">
        <f>IF('Agenda de citas'!$B$67="","",'Agenda de citas'!$B$67)</f>
        <v/>
      </c>
      <c r="J80" s="14">
        <f>IF(I80="","",COUNTIF('Agenda de citas'!$B$2:$B$101,I80))</f>
        <v/>
      </c>
    </row>
    <row r="81">
      <c r="I81" s="33">
        <f>IF('Agenda de citas'!$B$68="","",'Agenda de citas'!$B$68)</f>
        <v/>
      </c>
      <c r="J81" s="14">
        <f>IF(I81="","",COUNTIF('Agenda de citas'!$B$2:$B$101,I81))</f>
        <v/>
      </c>
    </row>
    <row r="82">
      <c r="I82" s="33">
        <f>IF('Agenda de citas'!$B$69="","",'Agenda de citas'!$B$69)</f>
        <v/>
      </c>
      <c r="J82" s="14">
        <f>IF(I82="","",COUNTIF('Agenda de citas'!$B$2:$B$101,I82))</f>
        <v/>
      </c>
    </row>
    <row r="83">
      <c r="I83" s="33">
        <f>IF('Agenda de citas'!$B$70="","",'Agenda de citas'!$B$70)</f>
        <v/>
      </c>
      <c r="J83" s="14">
        <f>IF(I83="","",COUNTIF('Agenda de citas'!$B$2:$B$101,I83))</f>
        <v/>
      </c>
    </row>
    <row r="84">
      <c r="I84" s="33">
        <f>IF('Agenda de citas'!$B$71="","",'Agenda de citas'!$B$71)</f>
        <v/>
      </c>
      <c r="J84" s="14">
        <f>IF(I84="","",COUNTIF('Agenda de citas'!$B$2:$B$101,I84))</f>
        <v/>
      </c>
    </row>
    <row r="85">
      <c r="I85" s="33">
        <f>IF('Agenda de citas'!$B$72="","",'Agenda de citas'!$B$72)</f>
        <v/>
      </c>
      <c r="J85" s="14">
        <f>IF(I85="","",COUNTIF('Agenda de citas'!$B$2:$B$101,I85))</f>
        <v/>
      </c>
    </row>
    <row r="86">
      <c r="I86" s="33">
        <f>IF('Agenda de citas'!$B$73="","",'Agenda de citas'!$B$73)</f>
        <v/>
      </c>
      <c r="J86" s="14">
        <f>IF(I86="","",COUNTIF('Agenda de citas'!$B$2:$B$101,I86))</f>
        <v/>
      </c>
    </row>
    <row r="87">
      <c r="I87" s="33">
        <f>IF('Agenda de citas'!$B$74="","",'Agenda de citas'!$B$74)</f>
        <v/>
      </c>
      <c r="J87" s="14">
        <f>IF(I87="","",COUNTIF('Agenda de citas'!$B$2:$B$101,I87))</f>
        <v/>
      </c>
    </row>
    <row r="88">
      <c r="I88" s="33">
        <f>IF('Agenda de citas'!$B$75="","",'Agenda de citas'!$B$75)</f>
        <v/>
      </c>
      <c r="J88" s="14">
        <f>IF(I88="","",COUNTIF('Agenda de citas'!$B$2:$B$101,I88))</f>
        <v/>
      </c>
    </row>
    <row r="89">
      <c r="I89" s="33">
        <f>IF('Agenda de citas'!$B$76="","",'Agenda de citas'!$B$76)</f>
        <v/>
      </c>
      <c r="J89" s="14">
        <f>IF(I89="","",COUNTIF('Agenda de citas'!$B$2:$B$101,I89))</f>
        <v/>
      </c>
    </row>
    <row r="90">
      <c r="I90" s="33">
        <f>IF('Agenda de citas'!$B$77="","",'Agenda de citas'!$B$77)</f>
        <v/>
      </c>
      <c r="J90" s="14">
        <f>IF(I90="","",COUNTIF('Agenda de citas'!$B$2:$B$101,I90))</f>
        <v/>
      </c>
    </row>
    <row r="91">
      <c r="I91" s="33">
        <f>IF('Agenda de citas'!$B$78="","",'Agenda de citas'!$B$78)</f>
        <v/>
      </c>
      <c r="J91" s="14">
        <f>IF(I91="","",COUNTIF('Agenda de citas'!$B$2:$B$101,I91))</f>
        <v/>
      </c>
    </row>
    <row r="92">
      <c r="I92" s="33">
        <f>IF('Agenda de citas'!$B$79="","",'Agenda de citas'!$B$79)</f>
        <v/>
      </c>
      <c r="J92" s="14">
        <f>IF(I92="","",COUNTIF('Agenda de citas'!$B$2:$B$101,I92))</f>
        <v/>
      </c>
    </row>
    <row r="93">
      <c r="I93" s="33">
        <f>IF('Agenda de citas'!$B$80="","",'Agenda de citas'!$B$80)</f>
        <v/>
      </c>
      <c r="J93" s="14">
        <f>IF(I93="","",COUNTIF('Agenda de citas'!$B$2:$B$101,I93))</f>
        <v/>
      </c>
    </row>
    <row r="94">
      <c r="I94" s="33">
        <f>IF('Agenda de citas'!$B$81="","",'Agenda de citas'!$B$81)</f>
        <v/>
      </c>
      <c r="J94" s="14">
        <f>IF(I94="","",COUNTIF('Agenda de citas'!$B$2:$B$101,I94))</f>
        <v/>
      </c>
    </row>
    <row r="95">
      <c r="I95" s="33">
        <f>IF('Agenda de citas'!$B$82="","",'Agenda de citas'!$B$82)</f>
        <v/>
      </c>
      <c r="J95" s="14">
        <f>IF(I95="","",COUNTIF('Agenda de citas'!$B$2:$B$101,I95))</f>
        <v/>
      </c>
    </row>
    <row r="96">
      <c r="I96" s="33">
        <f>IF('Agenda de citas'!$B$83="","",'Agenda de citas'!$B$83)</f>
        <v/>
      </c>
      <c r="J96" s="14">
        <f>IF(I96="","",COUNTIF('Agenda de citas'!$B$2:$B$101,I96))</f>
        <v/>
      </c>
    </row>
    <row r="97">
      <c r="I97" s="33">
        <f>IF('Agenda de citas'!$B$84="","",'Agenda de citas'!$B$84)</f>
        <v/>
      </c>
      <c r="J97" s="14">
        <f>IF(I97="","",COUNTIF('Agenda de citas'!$B$2:$B$101,I97))</f>
        <v/>
      </c>
    </row>
    <row r="98">
      <c r="I98" s="33">
        <f>IF('Agenda de citas'!$B$85="","",'Agenda de citas'!$B$85)</f>
        <v/>
      </c>
      <c r="J98" s="14">
        <f>IF(I98="","",COUNTIF('Agenda de citas'!$B$2:$B$101,I98))</f>
        <v/>
      </c>
    </row>
    <row r="99">
      <c r="I99" s="33">
        <f>IF('Agenda de citas'!$B$86="","",'Agenda de citas'!$B$86)</f>
        <v/>
      </c>
      <c r="J99" s="14">
        <f>IF(I99="","",COUNTIF('Agenda de citas'!$B$2:$B$101,I99))</f>
        <v/>
      </c>
    </row>
    <row r="100">
      <c r="I100" s="33">
        <f>IF('Agenda de citas'!$B$87="","",'Agenda de citas'!$B$87)</f>
        <v/>
      </c>
      <c r="J100" s="14">
        <f>IF(I100="","",COUNTIF('Agenda de citas'!$B$2:$B$101,I100))</f>
        <v/>
      </c>
    </row>
    <row r="101">
      <c r="I101" s="33">
        <f>IF('Agenda de citas'!$B$88="","",'Agenda de citas'!$B$88)</f>
        <v/>
      </c>
      <c r="J101" s="14">
        <f>IF(I101="","",COUNTIF('Agenda de citas'!$B$2:$B$101,I101))</f>
        <v/>
      </c>
    </row>
    <row r="102">
      <c r="I102" s="33">
        <f>IF('Agenda de citas'!$B$89="","",'Agenda de citas'!$B$89)</f>
        <v/>
      </c>
      <c r="J102" s="14">
        <f>IF(I102="","",COUNTIF('Agenda de citas'!$B$2:$B$101,I102))</f>
        <v/>
      </c>
    </row>
    <row r="103">
      <c r="I103" s="33">
        <f>IF('Agenda de citas'!$B$90="","",'Agenda de citas'!$B$90)</f>
        <v/>
      </c>
      <c r="J103" s="14">
        <f>IF(I103="","",COUNTIF('Agenda de citas'!$B$2:$B$101,I103))</f>
        <v/>
      </c>
    </row>
    <row r="104">
      <c r="I104" s="33">
        <f>IF('Agenda de citas'!$B$91="","",'Agenda de citas'!$B$91)</f>
        <v/>
      </c>
      <c r="J104" s="14">
        <f>IF(I104="","",COUNTIF('Agenda de citas'!$B$2:$B$101,I104))</f>
        <v/>
      </c>
    </row>
    <row r="105">
      <c r="I105" s="33">
        <f>IF('Agenda de citas'!$B$92="","",'Agenda de citas'!$B$92)</f>
        <v/>
      </c>
      <c r="J105" s="14">
        <f>IF(I105="","",COUNTIF('Agenda de citas'!$B$2:$B$101,I105))</f>
        <v/>
      </c>
    </row>
    <row r="106">
      <c r="I106" s="33">
        <f>IF('Agenda de citas'!$B$93="","",'Agenda de citas'!$B$93)</f>
        <v/>
      </c>
      <c r="J106" s="14">
        <f>IF(I106="","",COUNTIF('Agenda de citas'!$B$2:$B$101,I106))</f>
        <v/>
      </c>
    </row>
    <row r="107">
      <c r="I107" s="33">
        <f>IF('Agenda de citas'!$B$94="","",'Agenda de citas'!$B$94)</f>
        <v/>
      </c>
      <c r="J107" s="14">
        <f>IF(I107="","",COUNTIF('Agenda de citas'!$B$2:$B$101,I107))</f>
        <v/>
      </c>
    </row>
    <row r="108">
      <c r="I108" s="33">
        <f>IF('Agenda de citas'!$B$95="","",'Agenda de citas'!$B$95)</f>
        <v/>
      </c>
      <c r="J108" s="14">
        <f>IF(I108="","",COUNTIF('Agenda de citas'!$B$2:$B$101,I108))</f>
        <v/>
      </c>
    </row>
    <row r="109">
      <c r="I109" s="33">
        <f>IF('Agenda de citas'!$B$96="","",'Agenda de citas'!$B$96)</f>
        <v/>
      </c>
      <c r="J109" s="14">
        <f>IF(I109="","",COUNTIF('Agenda de citas'!$B$2:$B$101,I109))</f>
        <v/>
      </c>
    </row>
    <row r="110">
      <c r="I110" s="33">
        <f>IF('Agenda de citas'!$B$97="","",'Agenda de citas'!$B$97)</f>
        <v/>
      </c>
      <c r="J110" s="14">
        <f>IF(I110="","",COUNTIF('Agenda de citas'!$B$2:$B$101,I110))</f>
        <v/>
      </c>
    </row>
    <row r="111">
      <c r="I111" s="33">
        <f>IF('Agenda de citas'!$B$98="","",'Agenda de citas'!$B$98)</f>
        <v/>
      </c>
      <c r="J111" s="14">
        <f>IF(I111="","",COUNTIF('Agenda de citas'!$B$2:$B$101,I111))</f>
        <v/>
      </c>
    </row>
    <row r="112">
      <c r="I112" s="33">
        <f>IF('Agenda de citas'!$B$99="","",'Agenda de citas'!$B$99)</f>
        <v/>
      </c>
      <c r="J112" s="14">
        <f>IF(I112="","",COUNTIF('Agenda de citas'!$B$2:$B$101,I112))</f>
        <v/>
      </c>
    </row>
    <row r="113">
      <c r="I113" s="33">
        <f>IF('Agenda de citas'!$B$100="","",'Agenda de citas'!$B$100)</f>
        <v/>
      </c>
      <c r="J113" s="14">
        <f>IF(I113="","",COUNTIF('Agenda de citas'!$B$2:$B$101,I113))</f>
        <v/>
      </c>
    </row>
    <row r="114">
      <c r="I114" s="33">
        <f>IF('Agenda de citas'!$B$101="","",'Agenda de citas'!$B$101)</f>
        <v/>
      </c>
      <c r="J114" s="14">
        <f>IF(I114="","",COUNTIF('Agenda de citas'!$B$2:$B$101,I114))</f>
        <v/>
      </c>
    </row>
  </sheetData>
  <mergeCells count="1">
    <mergeCell ref="A1:U1"/>
  </mergeCells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2"/>
  <sheetViews>
    <sheetView showGridLines="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8" customWidth="1" min="1" max="1"/>
    <col width="105" customWidth="1" min="2" max="2"/>
    <col width="4" customWidth="1" min="3" max="3"/>
    <col width="4" customWidth="1" min="4" max="4"/>
    <col width="4" customWidth="1" min="5" max="5"/>
    <col width="4" customWidth="1" min="6" max="6"/>
    <col width="4" customWidth="1" min="7" max="7"/>
    <col width="4" customWidth="1" min="8" max="8"/>
  </cols>
  <sheetData>
    <row r="1" ht="30" customHeight="1">
      <c r="A1" s="16" t="inlineStr">
        <is>
          <t>Guía de uso de la agenda de citas inmobiliarias</t>
        </is>
      </c>
    </row>
    <row r="2"/>
    <row r="3">
      <c r="A3" s="17" t="inlineStr">
        <is>
          <t>Apartado</t>
        </is>
      </c>
      <c r="B3" s="17" t="inlineStr">
        <is>
          <t>Indicaciones</t>
        </is>
      </c>
    </row>
    <row r="4" ht="46" customHeight="1">
      <c r="A4" s="28" t="inlineStr">
        <is>
          <t>Añadir una nueva cita</t>
        </is>
      </c>
      <c r="B4" s="28" t="inlineStr">
        <is>
          <t>Introduzca los datos en la primera fila libre de la hoja Agenda de citas. Complete fecha, hora, cliente, interés, inmueble y agente responsable. Las columnas de duración, días hasta la cita y alerta se calculan automáticamente.</t>
        </is>
      </c>
    </row>
    <row r="5" ht="46" customHeight="1">
      <c r="A5" s="29" t="inlineStr">
        <is>
          <t>Estados permitidos</t>
        </is>
      </c>
      <c r="B5" s="29" t="inlineStr">
        <is>
          <t>Programada, Confirmada, Realizada, Cancelada y No presentado. Actualice el estado después de cada contacto comercial para mantener el seguimiento al día.</t>
        </is>
      </c>
    </row>
    <row r="6" ht="46" customHeight="1">
      <c r="A6" s="28" t="inlineStr">
        <is>
          <t>Tipos de cita permitidos</t>
        </is>
      </c>
      <c r="B6" s="28" t="inlineStr">
        <is>
          <t>Visita, Valoración, Firma, Reunión comprador, Reunión vendedor y Videollamada. Seleccione el tipo que mejor describa la interacción comercial.</t>
        </is>
      </c>
    </row>
    <row r="7" ht="46" customHeight="1">
      <c r="A7" s="29" t="inlineStr">
        <is>
          <t>Uso de filtros</t>
        </is>
      </c>
      <c r="B7" s="29" t="inlineStr">
        <is>
          <t>Utilice los filtros de la cabecera para localizar citas por fecha, agente responsable, estado, municipio, interés u origen del contacto.</t>
        </is>
      </c>
    </row>
    <row r="8" ht="46" customHeight="1">
      <c r="A8" s="28" t="inlineStr">
        <is>
          <t>Confirmación de visitas</t>
        </is>
      </c>
      <c r="B8" s="28" t="inlineStr">
        <is>
          <t>Se recomienda confirmar las visitas con antelación y registrar en Próxima acción la llamada, mensaje o documentación pendiente.</t>
        </is>
      </c>
    </row>
    <row r="9" ht="46" customHeight="1">
      <c r="A9" s="29" t="inlineStr">
        <is>
          <t>Seguimiento posterior</t>
        </is>
      </c>
      <c r="B9" s="29" t="inlineStr">
        <is>
          <t>Tras la visita, anote las observaciones del cliente, el nivel de interés y la siguiente acción comercial. Marque la cita como Realizada cuando finalice.</t>
        </is>
      </c>
    </row>
    <row r="10" ht="46" customHeight="1">
      <c r="A10" s="28" t="inlineStr">
        <is>
          <t>Documentación inmobiliaria</t>
        </is>
      </c>
      <c r="B10" s="28" t="inlineStr">
        <is>
          <t>Cuando proceda, revise nota simple, certificado energético, cédula de habitabilidad, referencia catastral y la documentación de compraventa o alquiler.</t>
        </is>
      </c>
    </row>
    <row r="11" ht="46" customHeight="1">
      <c r="A11" s="29" t="inlineStr">
        <is>
          <t>Operaciones de alquiler</t>
        </is>
      </c>
      <c r="B11" s="29" t="inlineStr">
        <is>
          <t>Para alquileres, considere la fianza de una mensualidad y el depósito que corresponda en el organismo autonómico competente.</t>
        </is>
      </c>
    </row>
    <row r="12" ht="46" customHeight="1">
      <c r="A12" s="28" t="inlineStr">
        <is>
          <t>Operaciones de compraventa</t>
        </is>
      </c>
      <c r="B12" s="28" t="inlineStr">
        <is>
          <t>En vivienda usada, revise el ITP aplicable. En obra nueva, revise IVA y AJD conforme a la situación concreta de la operación.</t>
        </is>
      </c>
    </row>
  </sheetData>
  <mergeCells count="1">
    <mergeCell ref="A1:H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2026-09-07T07:22:51Z</dcterms:created>
  <dcterms:modified xmlns:dcterms="http://purl.org/dc/terms/" xmlns:xsi="http://www.w3.org/2001/XMLSchema-instance" xsi:type="dcterms:W3CDTF">2026-09-07T07:22:51Z</dcterms:modified>
</cp:coreProperties>
</file>