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_Datos_Rentas" sheetId="1" state="visible" r:id="rId1"/>
    <sheet xmlns:r="http://schemas.openxmlformats.org/officeDocument/2006/relationships" name="2_Simulador_IPC" sheetId="2" state="visible" r:id="rId2"/>
    <sheet xmlns:r="http://schemas.openxmlformats.org/officeDocument/2006/relationships" name="3_Dashboard" sheetId="3" state="visible" r:id="rId3"/>
    <sheet xmlns:r="http://schemas.openxmlformats.org/officeDocument/2006/relationships" name="4_Instruccion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.##0,00 &quot;€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b val="1"/>
      <color rgb="0016A34A"/>
    </font>
    <font>
      <name val="Calibri"/>
      <b val="1"/>
      <color rgb="001E293B"/>
    </font>
    <font>
      <name val="Calibri"/>
      <b val="1"/>
    </font>
    <font>
      <name val="Calibri"/>
      <b val="1"/>
      <color rgb="00DC2626"/>
    </font>
    <font>
      <name val="Calibri"/>
      <b val="1"/>
      <color rgb="00FFFFFF"/>
      <sz val="14"/>
    </font>
    <font>
      <name val="Calibri"/>
      <b val="1"/>
      <color rgb="000F766E"/>
      <sz val="13"/>
    </font>
    <font>
      <name val="Calibri"/>
      <b val="1"/>
      <color rgb="00FFFFFF"/>
      <sz val="13"/>
    </font>
    <font>
      <name val="Calibri"/>
      <color rgb="001E293B"/>
      <sz val="10"/>
    </font>
    <font>
      <name val="Calibri"/>
      <b val="1"/>
      <color rgb="00C8102E"/>
      <sz val="10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E2E8F0"/>
      </patternFill>
    </fill>
    <fill>
      <patternFill patternType="solid">
        <fgColor rgb="00C8102E"/>
      </patternFill>
    </fill>
    <fill>
      <patternFill patternType="solid">
        <fgColor rgb="00F0FDFA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10" fontId="0" fillId="4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165" fontId="2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/>
    </xf>
    <xf numFmtId="0" fontId="3" fillId="6" borderId="1" applyAlignment="1" pivotButton="0" quotePrefix="0" xfId="0">
      <alignment horizontal="right"/>
    </xf>
    <xf numFmtId="165" fontId="4" fillId="6" borderId="1" pivotButton="0" quotePrefix="0" xfId="0"/>
    <xf numFmtId="10" fontId="4" fillId="6" borderId="1" pivotButton="0" quotePrefix="0" xfId="0"/>
    <xf numFmtId="0" fontId="5" fillId="6" borderId="1" pivotButton="0" quotePrefix="0" xfId="0"/>
    <xf numFmtId="0" fontId="6" fillId="7" borderId="0" applyAlignment="1" pivotButton="0" quotePrefix="0" xfId="0">
      <alignment horizontal="center" vertical="center"/>
    </xf>
    <xf numFmtId="1" fontId="7" fillId="8" borderId="1" applyAlignment="1" pivotButton="0" quotePrefix="0" xfId="0">
      <alignment horizontal="center" vertical="center"/>
    </xf>
    <xf numFmtId="165" fontId="7" fillId="8" borderId="1" applyAlignment="1" pivotButton="0" quotePrefix="0" xfId="0">
      <alignment horizontal="center" vertical="center"/>
    </xf>
    <xf numFmtId="10" fontId="7" fillId="8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  <xf numFmtId="0" fontId="0" fillId="3" borderId="1" applyAlignment="1" pivotButton="0" quotePrefix="0" xfId="0">
      <alignment horizontal="center"/>
    </xf>
    <xf numFmtId="165" fontId="0" fillId="3" borderId="1" applyAlignment="1" pivotButton="0" quotePrefix="0" xfId="0">
      <alignment horizontal="right"/>
    </xf>
    <xf numFmtId="0" fontId="0" fillId="5" borderId="1" applyAlignment="1" pivotButton="0" quotePrefix="0" xfId="0">
      <alignment horizontal="center"/>
    </xf>
    <xf numFmtId="165" fontId="0" fillId="5" borderId="1" applyAlignment="1" pivotButton="0" quotePrefix="0" xfId="0">
      <alignment horizontal="right"/>
    </xf>
    <xf numFmtId="0" fontId="8" fillId="7" borderId="0" applyAlignment="1" pivotButton="0" quotePrefix="0" xfId="0">
      <alignment horizontal="center" vertical="center"/>
    </xf>
    <xf numFmtId="0" fontId="1" fillId="2" borderId="1" applyAlignment="1" pivotButton="0" quotePrefix="0" xfId="0">
      <alignment horizontal="left" vertical="center" indent="1"/>
    </xf>
    <xf numFmtId="0" fontId="9" fillId="5" borderId="1" applyAlignment="1" pivotButton="0" quotePrefix="0" xfId="0">
      <alignment horizontal="left" vertical="center" wrapText="1" indent="2"/>
    </xf>
    <xf numFmtId="0" fontId="10" fillId="5" borderId="1" applyAlignment="1" pivotButton="0" quotePrefix="0" xfId="0">
      <alignment horizontal="left" vertical="center" wrapText="1" indent="2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name val="Calibri"/>
        <b val="1"/>
        <color rgb="00DC2626"/>
      </font>
      <fill>
        <patternFill patternType="solid">
          <fgColor rgb="00FEE2E2"/>
        </patternFill>
      </fill>
    </dxf>
    <dxf>
      <font>
        <name val="Calibri"/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Renta base vs. Renta actualizada por contrato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'3_Dashboard'!B7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'3_Dashboard'!$A$8:$A$17</f>
            </numRef>
          </cat>
          <val>
            <numRef>
              <f>'3_Dashboard'!$B$8:$B$17</f>
            </numRef>
          </val>
        </ser>
        <ser>
          <idx val="1"/>
          <order val="1"/>
          <tx>
            <strRef>
              <f>'3_Dashboard'!C7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'3_Dashboard'!$A$8:$A$17</f>
            </numRef>
          </cat>
          <val>
            <numRef>
              <f>'3_Dashboard'!$C$8:$C$17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Contrato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Estado de Revisión</a:t>
            </a:r>
          </a:p>
        </rich>
      </tx>
    </title>
    <plotArea>
      <pieChart>
        <varyColors val="1"/>
        <ser>
          <idx val="0"/>
          <order val="0"/>
          <tx>
            <strRef>
              <f>'3_Dashboard'!G6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C8102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cat>
            <numRef>
              <f>'3_Dashboard'!$F$7:$F$8</f>
            </numRef>
          </cat>
          <val>
            <numRef>
              <f>'3_Dashboard'!$G$7:$G$8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18</row>
      <rowOff>0</rowOff>
    </from>
    <ext cx="7920000" cy="46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18</row>
      <rowOff>0</rowOff>
    </from>
    <ext cx="5040000" cy="46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8" customWidth="1" min="3" max="3"/>
    <col width="14" customWidth="1" min="4" max="4"/>
    <col width="14" customWidth="1" min="5" max="5"/>
    <col width="28" customWidth="1" min="6" max="6"/>
    <col width="12" customWidth="1" min="7" max="7"/>
    <col width="24" customWidth="1" min="8" max="8"/>
    <col width="14" customWidth="1" min="9" max="9"/>
    <col width="18" customWidth="1" min="10" max="10"/>
    <col width="20" customWidth="1" min="11" max="11"/>
    <col width="16" customWidth="1" min="12" max="12"/>
    <col width="20" customWidth="1" min="13" max="13"/>
    <col width="20" customWidth="1" min="14" max="14"/>
    <col width="20" customWidth="1" min="15" max="15"/>
    <col width="18" customWidth="1" min="16" max="16"/>
    <col width="18" customWidth="1" min="17" max="17"/>
    <col width="24" customWidth="1" min="18" max="18"/>
  </cols>
  <sheetData>
    <row r="1" ht="40" customHeight="1">
      <c r="A1" s="1" t="inlineStr">
        <is>
          <t>ID Contrato</t>
        </is>
      </c>
      <c r="B1" s="1" t="inlineStr">
        <is>
          <t>Arrendador</t>
        </is>
      </c>
      <c r="C1" s="1" t="inlineStr">
        <is>
          <t>Arrendatario</t>
        </is>
      </c>
      <c r="D1" s="1" t="inlineStr">
        <is>
          <t>NIF Arrendador</t>
        </is>
      </c>
      <c r="E1" s="1" t="inlineStr">
        <is>
          <t>NIF Arrendatario</t>
        </is>
      </c>
      <c r="F1" s="1" t="inlineStr">
        <is>
          <t>Dirección del inmueble</t>
        </is>
      </c>
      <c r="G1" s="1" t="inlineStr">
        <is>
          <t>Ciudad</t>
        </is>
      </c>
      <c r="H1" s="1" t="inlineStr">
        <is>
          <t>Referencia catastral</t>
        </is>
      </c>
      <c r="I1" s="1" t="inlineStr">
        <is>
          <t>Fecha contrato</t>
        </is>
      </c>
      <c r="J1" s="1" t="inlineStr">
        <is>
          <t>Fecha revisión IPC</t>
        </is>
      </c>
      <c r="K1" s="1" t="inlineStr">
        <is>
          <t>Renta base mensual (€)</t>
        </is>
      </c>
      <c r="L1" s="1" t="inlineStr">
        <is>
          <t>IPC acumulado (%)</t>
        </is>
      </c>
      <c r="M1" s="1" t="inlineStr">
        <is>
          <t>Fecha publicación IPC</t>
        </is>
      </c>
      <c r="N1" s="1" t="inlineStr">
        <is>
          <t>Renta actualizada (€)</t>
        </is>
      </c>
      <c r="O1" s="1" t="inlineStr">
        <is>
          <t>Incremento mensual (€)</t>
        </is>
      </c>
      <c r="P1" s="1" t="inlineStr">
        <is>
          <t>Incremento anual (€)</t>
        </is>
      </c>
      <c r="Q1" s="1" t="inlineStr">
        <is>
          <t>Estado revisión</t>
        </is>
      </c>
      <c r="R1" s="1" t="inlineStr">
        <is>
          <t>Observaciones</t>
        </is>
      </c>
    </row>
    <row r="2">
      <c r="A2" s="2" t="inlineStr">
        <is>
          <t>ALQ-001</t>
        </is>
      </c>
      <c r="B2" s="2" t="inlineStr">
        <is>
          <t>María García</t>
        </is>
      </c>
      <c r="C2" s="2" t="inlineStr">
        <is>
          <t>Antonio López</t>
        </is>
      </c>
      <c r="D2" s="2" t="inlineStr">
        <is>
          <t>12345678Z</t>
        </is>
      </c>
      <c r="E2" s="2" t="inlineStr">
        <is>
          <t>87654321X</t>
        </is>
      </c>
      <c r="F2" s="2" t="inlineStr">
        <is>
          <t>Calle Mayor 12 3ºB</t>
        </is>
      </c>
      <c r="G2" s="2" t="inlineStr">
        <is>
          <t>Madrid</t>
        </is>
      </c>
      <c r="H2" s="2" t="inlineStr">
        <is>
          <t>9872309VH3987N0001WX</t>
        </is>
      </c>
      <c r="I2" s="3" t="inlineStr">
        <is>
          <t>15/01/2026</t>
        </is>
      </c>
      <c r="J2" s="3" t="inlineStr">
        <is>
          <t>15/01/2026</t>
        </is>
      </c>
      <c r="K2" s="4" t="n">
        <v>1200</v>
      </c>
      <c r="L2" s="5" t="n">
        <v>0.034</v>
      </c>
      <c r="M2" s="3" t="inlineStr">
        <is>
          <t>15/01/2026</t>
        </is>
      </c>
      <c r="N2" s="6">
        <f>IF(AND(K2&lt;&gt;"",L2&lt;&gt;""),K2*(1+L2),K2)</f>
        <v/>
      </c>
      <c r="O2" s="7">
        <f>IF(N2&lt;&gt;"",N2-K2,0)</f>
        <v/>
      </c>
      <c r="P2" s="7">
        <f>O2*12</f>
        <v/>
      </c>
      <c r="Q2" s="2">
        <f>IF(TODAY()&gt;=J2,"Pendiente revisar","Vigente")</f>
        <v/>
      </c>
      <c r="R2" s="8" t="inlineStr">
        <is>
          <t>Vivienda habitual</t>
        </is>
      </c>
    </row>
    <row r="3">
      <c r="A3" s="9" t="inlineStr">
        <is>
          <t>ALQ-002</t>
        </is>
      </c>
      <c r="B3" s="9" t="inlineStr">
        <is>
          <t>Carmen Ruiz</t>
        </is>
      </c>
      <c r="C3" s="9" t="inlineStr">
        <is>
          <t>José Martínez</t>
        </is>
      </c>
      <c r="D3" s="9" t="inlineStr">
        <is>
          <t>23456789A</t>
        </is>
      </c>
      <c r="E3" s="9" t="inlineStr">
        <is>
          <t>76543210Y</t>
        </is>
      </c>
      <c r="F3" s="9" t="inlineStr">
        <is>
          <t>Av. Diagonal 405 2º1ª</t>
        </is>
      </c>
      <c r="G3" s="9" t="inlineStr">
        <is>
          <t>Barcelona</t>
        </is>
      </c>
      <c r="H3" s="9" t="inlineStr">
        <is>
          <t>0840503DF3804S0001ZK</t>
        </is>
      </c>
      <c r="I3" s="3" t="inlineStr">
        <is>
          <t>01/02/2026</t>
        </is>
      </c>
      <c r="J3" s="3" t="inlineStr">
        <is>
          <t>01/02/2026</t>
        </is>
      </c>
      <c r="K3" s="4" t="n">
        <v>1450</v>
      </c>
      <c r="L3" s="5" t="n">
        <v>0.028</v>
      </c>
      <c r="M3" s="3" t="inlineStr">
        <is>
          <t>01/02/2026</t>
        </is>
      </c>
      <c r="N3" s="10">
        <f>IF(AND(K3&lt;&gt;"",L3&lt;&gt;""),K3*(1+L3),K3)</f>
        <v/>
      </c>
      <c r="O3" s="11">
        <f>IF(N3&lt;&gt;"",N3-K3,0)</f>
        <v/>
      </c>
      <c r="P3" s="11">
        <f>O3*12</f>
        <v/>
      </c>
      <c r="Q3" s="9">
        <f>IF(TODAY()&gt;=J3,"Pendiente revisar","Vigente")</f>
        <v/>
      </c>
      <c r="R3" s="12" t="inlineStr">
        <is>
          <t>Incluye garaje</t>
        </is>
      </c>
    </row>
    <row r="4">
      <c r="A4" s="2" t="inlineStr">
        <is>
          <t>ALQ-003</t>
        </is>
      </c>
      <c r="B4" s="2" t="inlineStr">
        <is>
          <t>Laura Fernández</t>
        </is>
      </c>
      <c r="C4" s="2" t="inlineStr">
        <is>
          <t>Manuel Sánchez</t>
        </is>
      </c>
      <c r="D4" s="2" t="inlineStr">
        <is>
          <t>34567890B</t>
        </is>
      </c>
      <c r="E4" s="2" t="inlineStr">
        <is>
          <t>65432109Z</t>
        </is>
      </c>
      <c r="F4" s="2" t="inlineStr">
        <is>
          <t>Calle Sierpes 8 1ºA</t>
        </is>
      </c>
      <c r="G4" s="2" t="inlineStr">
        <is>
          <t>Sevilla</t>
        </is>
      </c>
      <c r="H4" s="2" t="inlineStr">
        <is>
          <t>4109902TG3440N0001IR</t>
        </is>
      </c>
      <c r="I4" s="3" t="inlineStr">
        <is>
          <t>10/03/2026</t>
        </is>
      </c>
      <c r="J4" s="3" t="inlineStr">
        <is>
          <t>10/03/2026</t>
        </is>
      </c>
      <c r="K4" s="4" t="n">
        <v>850</v>
      </c>
      <c r="L4" s="5" t="n">
        <v>0.021</v>
      </c>
      <c r="M4" s="3" t="inlineStr">
        <is>
          <t>10/03/2026</t>
        </is>
      </c>
      <c r="N4" s="6">
        <f>IF(AND(K4&lt;&gt;"",L4&lt;&gt;""),K4*(1+L4),K4)</f>
        <v/>
      </c>
      <c r="O4" s="7">
        <f>IF(N4&lt;&gt;"",N4-K4,0)</f>
        <v/>
      </c>
      <c r="P4" s="7">
        <f>O4*12</f>
        <v/>
      </c>
      <c r="Q4" s="2">
        <f>IF(TODAY()&gt;=J4,"Pendiente revisar","Vigente")</f>
        <v/>
      </c>
      <c r="R4" s="8" t="inlineStr">
        <is>
          <t>Revisión anual pactada</t>
        </is>
      </c>
    </row>
    <row r="5">
      <c r="A5" s="9" t="inlineStr">
        <is>
          <t>ALQ-004</t>
        </is>
      </c>
      <c r="B5" s="9" t="inlineStr">
        <is>
          <t>Ana Pérez</t>
        </is>
      </c>
      <c r="C5" s="9" t="inlineStr">
        <is>
          <t>Pablo Romero</t>
        </is>
      </c>
      <c r="D5" s="9" t="inlineStr">
        <is>
          <t>45678901C</t>
        </is>
      </c>
      <c r="E5" s="9" t="inlineStr">
        <is>
          <t>54321098W</t>
        </is>
      </c>
      <c r="F5" s="9" t="inlineStr">
        <is>
          <t>Calle Colón 22 3ºB</t>
        </is>
      </c>
      <c r="G5" s="9" t="inlineStr">
        <is>
          <t>Valencia</t>
        </is>
      </c>
      <c r="H5" s="9" t="inlineStr">
        <is>
          <t>4624901YJ2762N0001QP</t>
        </is>
      </c>
      <c r="I5" s="3" t="inlineStr">
        <is>
          <t>20/03/2026</t>
        </is>
      </c>
      <c r="J5" s="3" t="inlineStr">
        <is>
          <t>20/06/2026</t>
        </is>
      </c>
      <c r="K5" s="4" t="n">
        <v>950</v>
      </c>
      <c r="L5" s="5" t="n">
        <v>0.039</v>
      </c>
      <c r="M5" s="3" t="inlineStr">
        <is>
          <t>20/03/2026</t>
        </is>
      </c>
      <c r="N5" s="10">
        <f>IF(AND(K5&lt;&gt;"",L5&lt;&gt;""),K5*(1+L5),K5)</f>
        <v/>
      </c>
      <c r="O5" s="11">
        <f>IF(N5&lt;&gt;"",N5-K5,0)</f>
        <v/>
      </c>
      <c r="P5" s="11">
        <f>O5*12</f>
        <v/>
      </c>
      <c r="Q5" s="9">
        <f>IF(TODAY()&gt;=J5,"Pendiente revisar","Vigente")</f>
        <v/>
      </c>
      <c r="R5" s="12" t="inlineStr">
        <is>
          <t>Fianza depositada</t>
        </is>
      </c>
    </row>
    <row r="6">
      <c r="A6" s="2" t="inlineStr">
        <is>
          <t>ALQ-005</t>
        </is>
      </c>
      <c r="B6" s="2" t="inlineStr">
        <is>
          <t>Elena Navarro</t>
        </is>
      </c>
      <c r="C6" s="2" t="inlineStr">
        <is>
          <t>David Torres</t>
        </is>
      </c>
      <c r="D6" s="2" t="inlineStr">
        <is>
          <t>56789012D</t>
        </is>
      </c>
      <c r="E6" s="2" t="inlineStr">
        <is>
          <t>43210987V</t>
        </is>
      </c>
      <c r="F6" s="2" t="inlineStr">
        <is>
          <t>Paseo de la Castellana 180 5ºA</t>
        </is>
      </c>
      <c r="G6" s="2" t="inlineStr">
        <is>
          <t>Madrid</t>
        </is>
      </c>
      <c r="H6" s="2" t="inlineStr">
        <is>
          <t>9872309VH3987N0002KL</t>
        </is>
      </c>
      <c r="I6" s="3" t="inlineStr">
        <is>
          <t>01/04/2026</t>
        </is>
      </c>
      <c r="J6" s="3" t="inlineStr">
        <is>
          <t>01/04/2026</t>
        </is>
      </c>
      <c r="K6" s="4" t="n">
        <v>1650</v>
      </c>
      <c r="L6" s="5" t="n">
        <v>0.048</v>
      </c>
      <c r="M6" s="3" t="inlineStr">
        <is>
          <t>01/04/2026</t>
        </is>
      </c>
      <c r="N6" s="6">
        <f>IF(AND(K6&lt;&gt;"",L6&lt;&gt;""),K6*(1+L6),K6)</f>
        <v/>
      </c>
      <c r="O6" s="7">
        <f>IF(N6&lt;&gt;"",N6-K6,0)</f>
        <v/>
      </c>
      <c r="P6" s="7">
        <f>O6*12</f>
        <v/>
      </c>
      <c r="Q6" s="2">
        <f>IF(TODAY()&gt;=J6,"Pendiente revisar","Vigente")</f>
        <v/>
      </c>
      <c r="R6" s="8" t="inlineStr">
        <is>
          <t>Vivienda habitual</t>
        </is>
      </c>
    </row>
    <row r="7">
      <c r="A7" s="9" t="inlineStr">
        <is>
          <t>ALQ-006</t>
        </is>
      </c>
      <c r="B7" s="9" t="inlineStr">
        <is>
          <t>María García</t>
        </is>
      </c>
      <c r="C7" s="9" t="inlineStr">
        <is>
          <t>Carmen Ruiz</t>
        </is>
      </c>
      <c r="D7" s="9" t="inlineStr">
        <is>
          <t>12345678Z</t>
        </is>
      </c>
      <c r="E7" s="9" t="inlineStr">
        <is>
          <t>34567890B</t>
        </is>
      </c>
      <c r="F7" s="9" t="inlineStr">
        <is>
          <t>Gran Vía 45 2ºC</t>
        </is>
      </c>
      <c r="G7" s="9" t="inlineStr">
        <is>
          <t>Madrid</t>
        </is>
      </c>
      <c r="H7" s="9" t="inlineStr">
        <is>
          <t>9872309VH3987N0003MN</t>
        </is>
      </c>
      <c r="I7" s="3" t="inlineStr">
        <is>
          <t>15/04/2026</t>
        </is>
      </c>
      <c r="J7" s="3" t="inlineStr">
        <is>
          <t>15/07/2026</t>
        </is>
      </c>
      <c r="K7" s="4" t="n">
        <v>1100</v>
      </c>
      <c r="L7" s="5" t="n">
        <v>0.031</v>
      </c>
      <c r="M7" s="3" t="inlineStr">
        <is>
          <t>15/04/2026</t>
        </is>
      </c>
      <c r="N7" s="10">
        <f>IF(AND(K7&lt;&gt;"",L7&lt;&gt;""),K7*(1+L7),K7)</f>
        <v/>
      </c>
      <c r="O7" s="11">
        <f>IF(N7&lt;&gt;"",N7-K7,0)</f>
        <v/>
      </c>
      <c r="P7" s="11">
        <f>O7*12</f>
        <v/>
      </c>
      <c r="Q7" s="9">
        <f>IF(TODAY()&gt;=J7,"Pendiente revisar","Vigente")</f>
        <v/>
      </c>
      <c r="R7" s="12" t="inlineStr">
        <is>
          <t>Incluye trastero</t>
        </is>
      </c>
    </row>
    <row r="8">
      <c r="A8" s="2" t="inlineStr">
        <is>
          <t>ALQ-007</t>
        </is>
      </c>
      <c r="B8" s="2" t="inlineStr">
        <is>
          <t>Antonio López</t>
        </is>
      </c>
      <c r="C8" s="2" t="inlineStr">
        <is>
          <t>Laura Fernández</t>
        </is>
      </c>
      <c r="D8" s="2" t="inlineStr">
        <is>
          <t>87654321X</t>
        </is>
      </c>
      <c r="E8" s="2" t="inlineStr">
        <is>
          <t>34567890B</t>
        </is>
      </c>
      <c r="F8" s="2" t="inlineStr">
        <is>
          <t>Calle Larios 10 4ºD</t>
        </is>
      </c>
      <c r="G8" s="2" t="inlineStr">
        <is>
          <t>Málaga</t>
        </is>
      </c>
      <c r="H8" s="2" t="inlineStr">
        <is>
          <t>2912301UF4614N0001AB</t>
        </is>
      </c>
      <c r="I8" s="3" t="inlineStr">
        <is>
          <t>01/05/2026</t>
        </is>
      </c>
      <c r="J8" s="3" t="inlineStr">
        <is>
          <t>01/05/2026</t>
        </is>
      </c>
      <c r="K8" s="4" t="n">
        <v>900</v>
      </c>
      <c r="L8" s="5" t="n">
        <v>0.027</v>
      </c>
      <c r="M8" s="3" t="inlineStr">
        <is>
          <t>01/05/2026</t>
        </is>
      </c>
      <c r="N8" s="6">
        <f>IF(AND(K8&lt;&gt;"",L8&lt;&gt;""),K8*(1+L8),K8)</f>
        <v/>
      </c>
      <c r="O8" s="7">
        <f>IF(N8&lt;&gt;"",N8-K8,0)</f>
        <v/>
      </c>
      <c r="P8" s="7">
        <f>O8*12</f>
        <v/>
      </c>
      <c r="Q8" s="2">
        <f>IF(TODAY()&gt;=J8,"Pendiente revisar","Vigente")</f>
        <v/>
      </c>
      <c r="R8" s="8" t="inlineStr">
        <is>
          <t>Revisión anual pactada</t>
        </is>
      </c>
    </row>
    <row r="9">
      <c r="A9" s="9" t="inlineStr">
        <is>
          <t>ALQ-008</t>
        </is>
      </c>
      <c r="B9" s="9" t="inlineStr">
        <is>
          <t>José Martínez</t>
        </is>
      </c>
      <c r="C9" s="9" t="inlineStr">
        <is>
          <t>Ana Pérez</t>
        </is>
      </c>
      <c r="D9" s="9" t="inlineStr">
        <is>
          <t>76543210Y</t>
        </is>
      </c>
      <c r="E9" s="9" t="inlineStr">
        <is>
          <t>45678901C</t>
        </is>
      </c>
      <c r="F9" s="9" t="inlineStr">
        <is>
          <t>Calle Sagasta 33 1ºB</t>
        </is>
      </c>
      <c r="G9" s="9" t="inlineStr">
        <is>
          <t>Zaragoza</t>
        </is>
      </c>
      <c r="H9" s="9" t="inlineStr">
        <is>
          <t>5039013XM7154N0001CD</t>
        </is>
      </c>
      <c r="I9" s="3" t="inlineStr">
        <is>
          <t>15/05/2026</t>
        </is>
      </c>
      <c r="J9" s="3" t="inlineStr">
        <is>
          <t>15/08/2026</t>
        </is>
      </c>
      <c r="K9" s="4" t="n">
        <v>780</v>
      </c>
      <c r="L9" s="5" t="n">
        <v>0.025</v>
      </c>
      <c r="M9" s="3" t="inlineStr">
        <is>
          <t>15/05/2026</t>
        </is>
      </c>
      <c r="N9" s="10">
        <f>IF(AND(K9&lt;&gt;"",L9&lt;&gt;""),K9*(1+L9),K9)</f>
        <v/>
      </c>
      <c r="O9" s="11">
        <f>IF(N9&lt;&gt;"",N9-K9,0)</f>
        <v/>
      </c>
      <c r="P9" s="11">
        <f>O9*12</f>
        <v/>
      </c>
      <c r="Q9" s="9">
        <f>IF(TODAY()&gt;=J9,"Pendiente revisar","Vigente")</f>
        <v/>
      </c>
      <c r="R9" s="12" t="inlineStr">
        <is>
          <t>Fianza depositada</t>
        </is>
      </c>
    </row>
    <row r="10">
      <c r="A10" s="2" t="inlineStr">
        <is>
          <t>ALQ-009</t>
        </is>
      </c>
      <c r="B10" s="2" t="inlineStr">
        <is>
          <t>Pablo Romero</t>
        </is>
      </c>
      <c r="C10" s="2" t="inlineStr">
        <is>
          <t>Manuel Sánchez</t>
        </is>
      </c>
      <c r="D10" s="2" t="inlineStr">
        <is>
          <t>54321098W</t>
        </is>
      </c>
      <c r="E10" s="2" t="inlineStr">
        <is>
          <t>65432109Z</t>
        </is>
      </c>
      <c r="F10" s="2" t="inlineStr">
        <is>
          <t>Av. de la Constitución 5 3ºA</t>
        </is>
      </c>
      <c r="G10" s="2" t="inlineStr">
        <is>
          <t>Sevilla</t>
        </is>
      </c>
      <c r="H10" s="2" t="inlineStr">
        <is>
          <t>4109902TG3440N0002EF</t>
        </is>
      </c>
      <c r="I10" s="3" t="inlineStr">
        <is>
          <t>01/06/2026</t>
        </is>
      </c>
      <c r="J10" s="3" t="inlineStr">
        <is>
          <t>01/06/2026</t>
        </is>
      </c>
      <c r="K10" s="4" t="n">
        <v>1050</v>
      </c>
      <c r="L10" s="5" t="n">
        <v>0.036</v>
      </c>
      <c r="M10" s="3" t="inlineStr">
        <is>
          <t>01/06/2026</t>
        </is>
      </c>
      <c r="N10" s="6">
        <f>IF(AND(K10&lt;&gt;"",L10&lt;&gt;""),K10*(1+L10),K10)</f>
        <v/>
      </c>
      <c r="O10" s="7">
        <f>IF(N10&lt;&gt;"",N10-K10,0)</f>
        <v/>
      </c>
      <c r="P10" s="7">
        <f>O10*12</f>
        <v/>
      </c>
      <c r="Q10" s="2">
        <f>IF(TODAY()&gt;=J10,"Pendiente revisar","Vigente")</f>
        <v/>
      </c>
      <c r="R10" s="8" t="inlineStr">
        <is>
          <t>Incluye garaje</t>
        </is>
      </c>
    </row>
    <row r="11">
      <c r="A11" s="9" t="inlineStr">
        <is>
          <t>ALQ-010</t>
        </is>
      </c>
      <c r="B11" s="9" t="inlineStr">
        <is>
          <t>David Torres</t>
        </is>
      </c>
      <c r="C11" s="9" t="inlineStr">
        <is>
          <t>Elena Navarro</t>
        </is>
      </c>
      <c r="D11" s="9" t="inlineStr">
        <is>
          <t>43210987V</t>
        </is>
      </c>
      <c r="E11" s="9" t="inlineStr">
        <is>
          <t>56789012D</t>
        </is>
      </c>
      <c r="F11" s="9" t="inlineStr">
        <is>
          <t>Calle San Fernando 22 2ºC</t>
        </is>
      </c>
      <c r="G11" s="9" t="inlineStr">
        <is>
          <t>Alicante</t>
        </is>
      </c>
      <c r="H11" s="9" t="inlineStr">
        <is>
          <t>0328606YH3428N0001GH</t>
        </is>
      </c>
      <c r="I11" s="3" t="inlineStr">
        <is>
          <t>15/06/2026</t>
        </is>
      </c>
      <c r="J11" s="3" t="inlineStr">
        <is>
          <t>15/09/2026</t>
        </is>
      </c>
      <c r="K11" s="4" t="n">
        <v>1300</v>
      </c>
      <c r="L11" s="5" t="n">
        <v>0.042</v>
      </c>
      <c r="M11" s="3" t="inlineStr">
        <is>
          <t>15/06/2026</t>
        </is>
      </c>
      <c r="N11" s="10">
        <f>IF(AND(K11&lt;&gt;"",L11&lt;&gt;""),K11*(1+L11),K11)</f>
        <v/>
      </c>
      <c r="O11" s="11">
        <f>IF(N11&lt;&gt;"",N11-K11,0)</f>
        <v/>
      </c>
      <c r="P11" s="11">
        <f>O11*12</f>
        <v/>
      </c>
      <c r="Q11" s="9">
        <f>IF(TODAY()&gt;=J11,"Pendiente revisar","Vigente")</f>
        <v/>
      </c>
      <c r="R11" s="12" t="inlineStr">
        <is>
          <t>Vivienda habitual</t>
        </is>
      </c>
    </row>
    <row r="12"/>
    <row r="13">
      <c r="J13" s="13" t="inlineStr">
        <is>
          <t>TOTALES / PROMEDIOS</t>
        </is>
      </c>
      <c r="K13" s="14">
        <f>SUM(K2:K11)</f>
        <v/>
      </c>
      <c r="L13" s="15">
        <f>AVERAGE(L2:L11)</f>
        <v/>
      </c>
      <c r="N13" s="14">
        <f>SUM(N2:N11)</f>
        <v/>
      </c>
      <c r="O13" s="14">
        <f>SUM(O2:O11)</f>
        <v/>
      </c>
      <c r="P13" s="14">
        <f>SUM(P2:P11)</f>
        <v/>
      </c>
      <c r="Q13" s="16">
        <f>COUNTIF(Q2:Q11,"Pendiente revisar")</f>
        <v/>
      </c>
    </row>
  </sheetData>
  <conditionalFormatting sqref="Q2:Q11">
    <cfRule type="expression" priority="1" dxfId="0" stopIfTrue="1">
      <formula>Q2="Pendiente revisar"</formula>
    </cfRule>
    <cfRule type="expression" priority="2" dxfId="1" stopIfTrue="1">
      <formula>Q2="Vigente"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0" customWidth="1" min="2" max="2"/>
    <col width="22" customWidth="1" min="3" max="3"/>
    <col width="18" customWidth="1" min="4" max="4"/>
    <col width="20" customWidth="1" min="5" max="5"/>
    <col width="26" customWidth="1" min="6" max="6"/>
    <col width="20" customWidth="1" min="7" max="7"/>
    <col width="20" customWidth="1" min="8" max="8"/>
    <col width="26" customWidth="1" min="9" max="9"/>
  </cols>
  <sheetData>
    <row r="1" ht="40" customHeight="1">
      <c r="A1" s="1" t="inlineStr">
        <is>
          <t>ID Contrato</t>
        </is>
      </c>
      <c r="B1" s="1" t="inlineStr">
        <is>
          <t>Arrendador</t>
        </is>
      </c>
      <c r="C1" s="1" t="inlineStr">
        <is>
          <t>Renta base mensual (€)</t>
        </is>
      </c>
      <c r="D1" s="1" t="inlineStr">
        <is>
          <t>IPC aplicado (%)</t>
        </is>
      </c>
      <c r="E1" s="1" t="inlineStr">
        <is>
          <t>Renta simulada (€)</t>
        </is>
      </c>
      <c r="F1" s="1" t="inlineStr">
        <is>
          <t>Diferencia vs. renta base (€)</t>
        </is>
      </c>
      <c r="G1" s="1" t="inlineStr">
        <is>
          <t>Diferencia anual (€)</t>
        </is>
      </c>
      <c r="H1" s="1" t="inlineStr">
        <is>
          <t>Escenario</t>
        </is>
      </c>
      <c r="I1" s="1" t="inlineStr">
        <is>
          <t>Observaciones</t>
        </is>
      </c>
    </row>
    <row r="2">
      <c r="A2" s="2" t="inlineStr">
        <is>
          <t>ALQ-001</t>
        </is>
      </c>
      <c r="B2" s="2" t="inlineStr">
        <is>
          <t>María García</t>
        </is>
      </c>
      <c r="C2" s="4" t="n">
        <v>1200</v>
      </c>
      <c r="D2" s="5" t="n">
        <v>0.034</v>
      </c>
      <c r="E2" s="6">
        <f>C2*(1+D2)</f>
        <v/>
      </c>
      <c r="F2" s="7">
        <f>E2-C2</f>
        <v/>
      </c>
      <c r="G2" s="7">
        <f>F2*12</f>
        <v/>
      </c>
      <c r="H2" s="2">
        <f>IF(D2&gt;0.04,"IPC alto","Escenario normal")</f>
        <v/>
      </c>
      <c r="I2" s="8" t="inlineStr">
        <is>
          <t>Vivienda habitual</t>
        </is>
      </c>
    </row>
    <row r="3">
      <c r="A3" s="9" t="inlineStr">
        <is>
          <t>ALQ-002</t>
        </is>
      </c>
      <c r="B3" s="9" t="inlineStr">
        <is>
          <t>Carmen Ruiz</t>
        </is>
      </c>
      <c r="C3" s="4" t="n">
        <v>1450</v>
      </c>
      <c r="D3" s="5" t="n">
        <v>0.028</v>
      </c>
      <c r="E3" s="10">
        <f>C3*(1+D3)</f>
        <v/>
      </c>
      <c r="F3" s="11">
        <f>E3-C3</f>
        <v/>
      </c>
      <c r="G3" s="11">
        <f>F3*12</f>
        <v/>
      </c>
      <c r="H3" s="9">
        <f>IF(D3&gt;0.04,"IPC alto","Escenario normal")</f>
        <v/>
      </c>
      <c r="I3" s="12" t="inlineStr">
        <is>
          <t>Incluye garaje</t>
        </is>
      </c>
    </row>
    <row r="4">
      <c r="A4" s="2" t="inlineStr">
        <is>
          <t>ALQ-003</t>
        </is>
      </c>
      <c r="B4" s="2" t="inlineStr">
        <is>
          <t>Laura Fernández</t>
        </is>
      </c>
      <c r="C4" s="4" t="n">
        <v>850</v>
      </c>
      <c r="D4" s="5" t="n">
        <v>0.021</v>
      </c>
      <c r="E4" s="6">
        <f>C4*(1+D4)</f>
        <v/>
      </c>
      <c r="F4" s="7">
        <f>E4-C4</f>
        <v/>
      </c>
      <c r="G4" s="7">
        <f>F4*12</f>
        <v/>
      </c>
      <c r="H4" s="2">
        <f>IF(D4&gt;0.04,"IPC alto","Escenario normal")</f>
        <v/>
      </c>
      <c r="I4" s="8" t="inlineStr">
        <is>
          <t>Revisión anual pactada</t>
        </is>
      </c>
    </row>
    <row r="5">
      <c r="A5" s="9" t="inlineStr">
        <is>
          <t>ALQ-004</t>
        </is>
      </c>
      <c r="B5" s="9" t="inlineStr">
        <is>
          <t>Ana Pérez</t>
        </is>
      </c>
      <c r="C5" s="4" t="n">
        <v>950</v>
      </c>
      <c r="D5" s="5" t="n">
        <v>0.039</v>
      </c>
      <c r="E5" s="10">
        <f>C5*(1+D5)</f>
        <v/>
      </c>
      <c r="F5" s="11">
        <f>E5-C5</f>
        <v/>
      </c>
      <c r="G5" s="11">
        <f>F5*12</f>
        <v/>
      </c>
      <c r="H5" s="9">
        <f>IF(D5&gt;0.04,"IPC alto","Escenario normal")</f>
        <v/>
      </c>
      <c r="I5" s="12" t="inlineStr">
        <is>
          <t>Fianza depositada</t>
        </is>
      </c>
    </row>
    <row r="6">
      <c r="A6" s="2" t="inlineStr">
        <is>
          <t>ALQ-005</t>
        </is>
      </c>
      <c r="B6" s="2" t="inlineStr">
        <is>
          <t>Elena Navarro</t>
        </is>
      </c>
      <c r="C6" s="4" t="n">
        <v>1650</v>
      </c>
      <c r="D6" s="5" t="n">
        <v>0.048</v>
      </c>
      <c r="E6" s="6">
        <f>C6*(1+D6)</f>
        <v/>
      </c>
      <c r="F6" s="7">
        <f>E6-C6</f>
        <v/>
      </c>
      <c r="G6" s="7">
        <f>F6*12</f>
        <v/>
      </c>
      <c r="H6" s="2">
        <f>IF(D6&gt;0.04,"IPC alto","Escenario normal")</f>
        <v/>
      </c>
      <c r="I6" s="8" t="inlineStr">
        <is>
          <t>Vivienda habitual</t>
        </is>
      </c>
    </row>
    <row r="7">
      <c r="A7" s="9" t="inlineStr">
        <is>
          <t>ALQ-006</t>
        </is>
      </c>
      <c r="B7" s="9" t="inlineStr">
        <is>
          <t>María García</t>
        </is>
      </c>
      <c r="C7" s="4" t="n">
        <v>1100</v>
      </c>
      <c r="D7" s="5" t="n">
        <v>0.031</v>
      </c>
      <c r="E7" s="10">
        <f>C7*(1+D7)</f>
        <v/>
      </c>
      <c r="F7" s="11">
        <f>E7-C7</f>
        <v/>
      </c>
      <c r="G7" s="11">
        <f>F7*12</f>
        <v/>
      </c>
      <c r="H7" s="9">
        <f>IF(D7&gt;0.04,"IPC alto","Escenario normal")</f>
        <v/>
      </c>
      <c r="I7" s="12" t="inlineStr">
        <is>
          <t>Incluye trastero</t>
        </is>
      </c>
    </row>
    <row r="8">
      <c r="A8" s="2" t="inlineStr">
        <is>
          <t>ALQ-007</t>
        </is>
      </c>
      <c r="B8" s="2" t="inlineStr">
        <is>
          <t>Antonio López</t>
        </is>
      </c>
      <c r="C8" s="4" t="n">
        <v>900</v>
      </c>
      <c r="D8" s="5" t="n">
        <v>0.027</v>
      </c>
      <c r="E8" s="6">
        <f>C8*(1+D8)</f>
        <v/>
      </c>
      <c r="F8" s="7">
        <f>E8-C8</f>
        <v/>
      </c>
      <c r="G8" s="7">
        <f>F8*12</f>
        <v/>
      </c>
      <c r="H8" s="2">
        <f>IF(D8&gt;0.04,"IPC alto","Escenario normal")</f>
        <v/>
      </c>
      <c r="I8" s="8" t="inlineStr">
        <is>
          <t>Revisión anual pactada</t>
        </is>
      </c>
    </row>
    <row r="9">
      <c r="A9" s="9" t="inlineStr">
        <is>
          <t>ALQ-008</t>
        </is>
      </c>
      <c r="B9" s="9" t="inlineStr">
        <is>
          <t>José Martínez</t>
        </is>
      </c>
      <c r="C9" s="4" t="n">
        <v>780</v>
      </c>
      <c r="D9" s="5" t="n">
        <v>0.025</v>
      </c>
      <c r="E9" s="10">
        <f>C9*(1+D9)</f>
        <v/>
      </c>
      <c r="F9" s="11">
        <f>E9-C9</f>
        <v/>
      </c>
      <c r="G9" s="11">
        <f>F9*12</f>
        <v/>
      </c>
      <c r="H9" s="9">
        <f>IF(D9&gt;0.04,"IPC alto","Escenario normal")</f>
        <v/>
      </c>
      <c r="I9" s="12" t="inlineStr">
        <is>
          <t>Fianza depositada</t>
        </is>
      </c>
    </row>
    <row r="10">
      <c r="A10" s="2" t="inlineStr">
        <is>
          <t>ALQ-009</t>
        </is>
      </c>
      <c r="B10" s="2" t="inlineStr">
        <is>
          <t>Pablo Romero</t>
        </is>
      </c>
      <c r="C10" s="4" t="n">
        <v>1050</v>
      </c>
      <c r="D10" s="5" t="n">
        <v>0.036</v>
      </c>
      <c r="E10" s="6">
        <f>C10*(1+D10)</f>
        <v/>
      </c>
      <c r="F10" s="7">
        <f>E10-C10</f>
        <v/>
      </c>
      <c r="G10" s="7">
        <f>F10*12</f>
        <v/>
      </c>
      <c r="H10" s="2">
        <f>IF(D10&gt;0.04,"IPC alto","Escenario normal")</f>
        <v/>
      </c>
      <c r="I10" s="8" t="inlineStr">
        <is>
          <t>Incluye garaje</t>
        </is>
      </c>
    </row>
    <row r="11">
      <c r="A11" s="9" t="inlineStr">
        <is>
          <t>ALQ-010</t>
        </is>
      </c>
      <c r="B11" s="9" t="inlineStr">
        <is>
          <t>David Torres</t>
        </is>
      </c>
      <c r="C11" s="4" t="n">
        <v>1300</v>
      </c>
      <c r="D11" s="5" t="n">
        <v>0.042</v>
      </c>
      <c r="E11" s="10">
        <f>C11*(1+D11)</f>
        <v/>
      </c>
      <c r="F11" s="11">
        <f>E11-C11</f>
        <v/>
      </c>
      <c r="G11" s="11">
        <f>F11*12</f>
        <v/>
      </c>
      <c r="H11" s="9">
        <f>IF(D11&gt;0.04,"IPC alto","Escenario normal")</f>
        <v/>
      </c>
      <c r="I11" s="12" t="inlineStr">
        <is>
          <t>Vivienda habitual</t>
        </is>
      </c>
    </row>
  </sheetData>
  <conditionalFormatting sqref="H2:H11">
    <cfRule type="expression" priority="1" dxfId="0" stopIfTrue="1">
      <formula>H2="IPC alto"</formula>
    </cfRule>
    <cfRule type="expression" priority="2" dxfId="1" stopIfTrue="1">
      <formula>H2="Escenario normal"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cols>
    <col width="14" customWidth="1" min="1" max="1"/>
    <col width="20" customWidth="1" min="2" max="2"/>
    <col width="22" customWidth="1" min="3" max="3"/>
    <col width="18" customWidth="1" min="4" max="4"/>
    <col width="4" customWidth="1" min="5" max="5"/>
    <col width="22" customWidth="1" min="6" max="6"/>
    <col width="12" customWidth="1" min="7" max="7"/>
    <col width="4" customWidth="1" min="8" max="8"/>
  </cols>
  <sheetData>
    <row r="1" ht="36" customHeight="1">
      <c r="A1" s="17" t="inlineStr">
        <is>
          <t>DASHBOARD — ACTUALIZACIÓN DE RENTA POR IPC</t>
        </is>
      </c>
    </row>
    <row r="2"/>
    <row r="3" ht="36" customHeight="1">
      <c r="A3" s="1" t="inlineStr">
        <is>
          <t>Total contratos</t>
        </is>
      </c>
      <c r="B3" s="1" t="inlineStr">
        <is>
          <t>Renta base total (€)</t>
        </is>
      </c>
      <c r="C3" s="1" t="inlineStr">
        <is>
          <t>Renta actualizada total (€)</t>
        </is>
      </c>
      <c r="D3" s="1" t="inlineStr">
        <is>
          <t>Incremento medio mensual (€)</t>
        </is>
      </c>
      <c r="E3" s="1" t="inlineStr">
        <is>
          <t>Contratos pendientes</t>
        </is>
      </c>
      <c r="F3" s="1" t="inlineStr">
        <is>
          <t>IPC medio aplicado (%)</t>
        </is>
      </c>
    </row>
    <row r="4" ht="36" customHeight="1">
      <c r="A4" s="18">
        <f>COUNTA('1_Datos_Rentas'!A2:A11)</f>
        <v/>
      </c>
      <c r="B4" s="19">
        <f>SUM('1_Datos_Rentas'!K2:K11)</f>
        <v/>
      </c>
      <c r="C4" s="19">
        <f>SUM('1_Datos_Rentas'!N2:N11)</f>
        <v/>
      </c>
      <c r="D4" s="19">
        <f>IFERROR(AVERAGE('1_Datos_Rentas'!O2:O11),0)</f>
        <v/>
      </c>
      <c r="E4" s="18">
        <f>COUNTIF('1_Datos_Rentas'!Q2:Q11,"Pendiente revisar")</f>
        <v/>
      </c>
      <c r="F4" s="20">
        <f>IFERROR(AVERAGE('1_Datos_Rentas'!L2:L11),0)</f>
        <v/>
      </c>
    </row>
    <row r="5"/>
    <row r="6">
      <c r="F6" s="21" t="inlineStr">
        <is>
          <t>Estado</t>
        </is>
      </c>
      <c r="G6" s="21" t="inlineStr">
        <is>
          <t>Cantidad</t>
        </is>
      </c>
    </row>
    <row r="7">
      <c r="A7" s="21" t="inlineStr">
        <is>
          <t>Contrato</t>
        </is>
      </c>
      <c r="B7" s="21" t="inlineStr">
        <is>
          <t>Renta base (€)</t>
        </is>
      </c>
      <c r="C7" s="21" t="inlineStr">
        <is>
          <t>Renta actualizada (€)</t>
        </is>
      </c>
      <c r="D7" s="21" t="inlineStr">
        <is>
          <t>Estado revisión</t>
        </is>
      </c>
      <c r="F7" s="22" t="inlineStr">
        <is>
          <t>Pendiente revisar</t>
        </is>
      </c>
      <c r="G7" s="23">
        <f>COUNTIF('1_Datos_Rentas'!Q2:Q11,"Pendiente revisar")</f>
        <v/>
      </c>
    </row>
    <row r="8">
      <c r="A8" s="24" t="inlineStr">
        <is>
          <t>ALQ-001</t>
        </is>
      </c>
      <c r="B8" s="25" t="n">
        <v>1200</v>
      </c>
      <c r="C8" s="25" t="n">
        <v>1240.8</v>
      </c>
      <c r="D8" s="24">
        <f>'1_Datos_Rentas'!Q2</f>
        <v/>
      </c>
      <c r="F8" s="22" t="inlineStr">
        <is>
          <t>Vigente</t>
        </is>
      </c>
      <c r="G8" s="23">
        <f>COUNTIF('1_Datos_Rentas'!Q2:Q11,"Vigente")</f>
        <v/>
      </c>
    </row>
    <row r="9">
      <c r="A9" s="26" t="inlineStr">
        <is>
          <t>ALQ-002</t>
        </is>
      </c>
      <c r="B9" s="27" t="n">
        <v>1450</v>
      </c>
      <c r="C9" s="27" t="n">
        <v>1490.6</v>
      </c>
      <c r="D9" s="26">
        <f>'1_Datos_Rentas'!Q3</f>
        <v/>
      </c>
    </row>
    <row r="10">
      <c r="A10" s="24" t="inlineStr">
        <is>
          <t>ALQ-003</t>
        </is>
      </c>
      <c r="B10" s="25" t="n">
        <v>850</v>
      </c>
      <c r="C10" s="25" t="n">
        <v>867.85</v>
      </c>
      <c r="D10" s="24">
        <f>'1_Datos_Rentas'!Q4</f>
        <v/>
      </c>
    </row>
    <row r="11">
      <c r="A11" s="26" t="inlineStr">
        <is>
          <t>ALQ-004</t>
        </is>
      </c>
      <c r="B11" s="27" t="n">
        <v>950</v>
      </c>
      <c r="C11" s="27" t="n">
        <v>987.05</v>
      </c>
      <c r="D11" s="26">
        <f>'1_Datos_Rentas'!Q5</f>
        <v/>
      </c>
    </row>
    <row r="12">
      <c r="A12" s="24" t="inlineStr">
        <is>
          <t>ALQ-005</t>
        </is>
      </c>
      <c r="B12" s="25" t="n">
        <v>1650</v>
      </c>
      <c r="C12" s="25" t="n">
        <v>1729.2</v>
      </c>
      <c r="D12" s="24">
        <f>'1_Datos_Rentas'!Q6</f>
        <v/>
      </c>
    </row>
    <row r="13">
      <c r="A13" s="26" t="inlineStr">
        <is>
          <t>ALQ-006</t>
        </is>
      </c>
      <c r="B13" s="27" t="n">
        <v>1100</v>
      </c>
      <c r="C13" s="27" t="n">
        <v>1134.1</v>
      </c>
      <c r="D13" s="26">
        <f>'1_Datos_Rentas'!Q7</f>
        <v/>
      </c>
    </row>
    <row r="14">
      <c r="A14" s="24" t="inlineStr">
        <is>
          <t>ALQ-007</t>
        </is>
      </c>
      <c r="B14" s="25" t="n">
        <v>900</v>
      </c>
      <c r="C14" s="25" t="n">
        <v>924.3</v>
      </c>
      <c r="D14" s="24">
        <f>'1_Datos_Rentas'!Q8</f>
        <v/>
      </c>
    </row>
    <row r="15">
      <c r="A15" s="26" t="inlineStr">
        <is>
          <t>ALQ-008</t>
        </is>
      </c>
      <c r="B15" s="27" t="n">
        <v>780</v>
      </c>
      <c r="C15" s="27" t="n">
        <v>799.5</v>
      </c>
      <c r="D15" s="26">
        <f>'1_Datos_Rentas'!Q9</f>
        <v/>
      </c>
    </row>
    <row r="16">
      <c r="A16" s="24" t="inlineStr">
        <is>
          <t>ALQ-009</t>
        </is>
      </c>
      <c r="B16" s="25" t="n">
        <v>1050</v>
      </c>
      <c r="C16" s="25" t="n">
        <v>1087.8</v>
      </c>
      <c r="D16" s="24">
        <f>'1_Datos_Rentas'!Q10</f>
        <v/>
      </c>
    </row>
    <row r="17">
      <c r="A17" s="26" t="inlineStr">
        <is>
          <t>ALQ-010</t>
        </is>
      </c>
      <c r="B17" s="27" t="n">
        <v>1300</v>
      </c>
      <c r="C17" s="27" t="n">
        <v>1354.6</v>
      </c>
      <c r="D17" s="26">
        <f>'1_Datos_Rentas'!Q11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41"/>
  <sheetViews>
    <sheetView workbookViewId="0">
      <selection activeCell="A1" sqref="A1"/>
    </sheetView>
  </sheetViews>
  <sheetFormatPr baseColWidth="8" defaultRowHeight="15"/>
  <cols>
    <col width="40" customWidth="1" min="1" max="1"/>
    <col width="30" customWidth="1" min="2" max="2"/>
    <col width="30" customWidth="1" min="3" max="3"/>
    <col width="20" customWidth="1" min="4" max="4"/>
  </cols>
  <sheetData>
    <row r="1" ht="32" customHeight="1">
      <c r="A1" s="28" t="inlineStr">
        <is>
          <t>INSTRUCCIONES DE USO — ACTUALIZACIÓN DE RENTA POR IPC</t>
        </is>
      </c>
    </row>
    <row r="2"/>
    <row r="3" ht="22" customHeight="1">
      <c r="A3" s="29" t="inlineStr">
        <is>
          <t>HOJA 1 — 1_Datos_Rentas</t>
        </is>
      </c>
      <c r="B3" s="32" t="n"/>
      <c r="C3" s="32" t="n"/>
      <c r="D3" s="33" t="n"/>
    </row>
    <row r="4" ht="18" customHeight="1">
      <c r="A4" s="30" t="inlineStr">
        <is>
          <t>1. Introduzca un contrato por fila comenzando en la fila 2.</t>
        </is>
      </c>
      <c r="B4" s="32" t="n"/>
      <c r="C4" s="32" t="n"/>
      <c r="D4" s="33" t="n"/>
    </row>
    <row r="5" ht="18" customHeight="1">
      <c r="A5" s="30" t="inlineStr">
        <is>
          <t>2. Rellene las celdas amarillas: Fecha contrato, Fecha revisión IPC,</t>
        </is>
      </c>
      <c r="B5" s="32" t="n"/>
      <c r="C5" s="32" t="n"/>
      <c r="D5" s="33" t="n"/>
    </row>
    <row r="6" ht="18" customHeight="1">
      <c r="A6" s="30" t="inlineStr">
        <is>
          <t xml:space="preserve">   Renta base mensual, IPC acumulado (%) y Fecha publicación IPC.</t>
        </is>
      </c>
      <c r="B6" s="32" t="n"/>
      <c r="C6" s="32" t="n"/>
      <c r="D6" s="33" t="n"/>
    </row>
    <row r="7" ht="18" customHeight="1">
      <c r="A7" s="30" t="inlineStr">
        <is>
          <t>3. La columna 'Renta actualizada (€)' se calcula automáticamente:</t>
        </is>
      </c>
      <c r="B7" s="32" t="n"/>
      <c r="C7" s="32" t="n"/>
      <c r="D7" s="33" t="n"/>
    </row>
    <row r="8" ht="18" customHeight="1">
      <c r="A8" s="30" t="inlineStr">
        <is>
          <t xml:space="preserve">   Renta base × (1 + IPC acumulado).</t>
        </is>
      </c>
      <c r="B8" s="32" t="n"/>
      <c r="C8" s="32" t="n"/>
      <c r="D8" s="33" t="n"/>
    </row>
    <row r="9" ht="18" customHeight="1">
      <c r="A9" s="30" t="inlineStr">
        <is>
          <t>4. El 'Incremento mensual' es la diferencia entre renta actualizada y base.</t>
        </is>
      </c>
      <c r="B9" s="32" t="n"/>
      <c r="C9" s="32" t="n"/>
      <c r="D9" s="33" t="n"/>
    </row>
    <row r="10" ht="18" customHeight="1">
      <c r="A10" s="30" t="inlineStr">
        <is>
          <t>5. El 'Incremento anual' es el incremento mensual × 12.</t>
        </is>
      </c>
      <c r="B10" s="32" t="n"/>
      <c r="C10" s="32" t="n"/>
      <c r="D10" s="33" t="n"/>
    </row>
    <row r="11" ht="18" customHeight="1">
      <c r="A11" s="30" t="inlineStr">
        <is>
          <t>6. 'Estado revisión' se actualiza automáticamente según la fecha de hoy:</t>
        </is>
      </c>
      <c r="B11" s="32" t="n"/>
      <c r="C11" s="32" t="n"/>
      <c r="D11" s="33" t="n"/>
    </row>
    <row r="12" ht="18" customHeight="1">
      <c r="A12" s="30" t="inlineStr">
        <is>
          <t xml:space="preserve">   si la fecha de revisión ya llegó, aparece 'Pendiente revisar'.</t>
        </is>
      </c>
      <c r="B12" s="32" t="n"/>
      <c r="C12" s="32" t="n"/>
      <c r="D12" s="33" t="n"/>
    </row>
    <row r="13" ht="18" customHeight="1">
      <c r="A13" s="30" t="inlineStr">
        <is>
          <t>7. La fila de totales (fila 13) muestra sumas y promedios automáticos.</t>
        </is>
      </c>
      <c r="B13" s="32" t="n"/>
      <c r="C13" s="32" t="n"/>
      <c r="D13" s="33" t="n"/>
    </row>
    <row r="14"/>
    <row r="15" ht="22" customHeight="1">
      <c r="A15" s="29" t="inlineStr">
        <is>
          <t>HOJA 2 — 2_Simulador_IPC</t>
        </is>
      </c>
      <c r="B15" s="32" t="n"/>
      <c r="C15" s="32" t="n"/>
      <c r="D15" s="33" t="n"/>
    </row>
    <row r="16" ht="18" customHeight="1">
      <c r="A16" s="30" t="inlineStr">
        <is>
          <t>1. Use esta hoja para simular distintos escenarios de actualización.</t>
        </is>
      </c>
      <c r="B16" s="32" t="n"/>
      <c r="C16" s="32" t="n"/>
      <c r="D16" s="33" t="n"/>
    </row>
    <row r="17" ht="18" customHeight="1">
      <c r="A17" s="30" t="inlineStr">
        <is>
          <t>2. Modifique la columna 'IPC aplicado (%)' para ver el impacto económico.</t>
        </is>
      </c>
      <c r="B17" s="32" t="n"/>
      <c r="C17" s="32" t="n"/>
      <c r="D17" s="33" t="n"/>
    </row>
    <row r="18" ht="18" customHeight="1">
      <c r="A18" s="30" t="inlineStr">
        <is>
          <t>3. La columna 'Renta simulada' recalcula automáticamente.</t>
        </is>
      </c>
      <c r="B18" s="32" t="n"/>
      <c r="C18" s="32" t="n"/>
      <c r="D18" s="33" t="n"/>
    </row>
    <row r="19" ht="18" customHeight="1">
      <c r="A19" s="30" t="inlineStr">
        <is>
          <t>4. 'Diferencia anual' muestra el incremento total en 12 meses.</t>
        </is>
      </c>
      <c r="B19" s="32" t="n"/>
      <c r="C19" s="32" t="n"/>
      <c r="D19" s="33" t="n"/>
    </row>
    <row r="20" ht="18" customHeight="1">
      <c r="A20" s="30" t="inlineStr">
        <is>
          <t>5. La columna 'Escenario' indica si el IPC supera el 4 % (umbral de alerta).</t>
        </is>
      </c>
      <c r="B20" s="32" t="n"/>
      <c r="C20" s="32" t="n"/>
      <c r="D20" s="33" t="n"/>
    </row>
    <row r="21"/>
    <row r="22" ht="22" customHeight="1">
      <c r="A22" s="29" t="inlineStr">
        <is>
          <t>HOJA 3 — 3_Dashboard</t>
        </is>
      </c>
      <c r="B22" s="32" t="n"/>
      <c r="C22" s="32" t="n"/>
      <c r="D22" s="33" t="n"/>
    </row>
    <row r="23" ht="18" customHeight="1">
      <c r="A23" s="30" t="inlineStr">
        <is>
          <t>1. Resumen ejecutivo con KPIs clave del portfolio de alquileres.</t>
        </is>
      </c>
      <c r="B23" s="32" t="n"/>
      <c r="C23" s="32" t="n"/>
      <c r="D23" s="33" t="n"/>
    </row>
    <row r="24" ht="18" customHeight="1">
      <c r="A24" s="30" t="inlineStr">
        <is>
          <t>2. Gráfico de columnas: compara renta base y renta actualizada por contrato.</t>
        </is>
      </c>
      <c r="B24" s="32" t="n"/>
      <c r="C24" s="32" t="n"/>
      <c r="D24" s="33" t="n"/>
    </row>
    <row r="25" ht="18" customHeight="1">
      <c r="A25" s="30" t="inlineStr">
        <is>
          <t>3. Gráfico circular: proporción de contratos pendientes vs. vigentes.</t>
        </is>
      </c>
      <c r="B25" s="32" t="n"/>
      <c r="C25" s="32" t="n"/>
      <c r="D25" s="33" t="n"/>
    </row>
    <row r="26" ht="18" customHeight="1">
      <c r="A26" s="30" t="inlineStr">
        <is>
          <t>4. Los datos del Dashboard se actualizan automáticamente desde Hoja 1.</t>
        </is>
      </c>
      <c r="B26" s="32" t="n"/>
      <c r="C26" s="32" t="n"/>
      <c r="D26" s="33" t="n"/>
    </row>
    <row r="27"/>
    <row r="28" ht="22" customHeight="1">
      <c r="A28" s="29" t="inlineStr">
        <is>
          <t>SIGNIFICADO DE LOS ESTADOS</t>
        </is>
      </c>
      <c r="B28" s="32" t="n"/>
      <c r="C28" s="32" t="n"/>
      <c r="D28" s="33" t="n"/>
    </row>
    <row r="29" ht="18" customHeight="1">
      <c r="A29" s="31" t="inlineStr">
        <is>
          <t>• Pendiente revisar: La fecha de revisión IPC pactada ya ha llegado.</t>
        </is>
      </c>
      <c r="B29" s="32" t="n"/>
      <c r="C29" s="32" t="n"/>
      <c r="D29" s="33" t="n"/>
    </row>
    <row r="30" ht="18" customHeight="1">
      <c r="A30" s="30" t="inlineStr">
        <is>
          <t xml:space="preserve">  Debe notificar al arrendatario la nueva renta con la debida antelación.</t>
        </is>
      </c>
      <c r="B30" s="32" t="n"/>
      <c r="C30" s="32" t="n"/>
      <c r="D30" s="33" t="n"/>
    </row>
    <row r="31" ht="18" customHeight="1">
      <c r="A31" s="31" t="inlineStr">
        <is>
          <t>• Vigente: El contrato está en vigor y la revisión aún no es exigible.</t>
        </is>
      </c>
      <c r="B31" s="32" t="n"/>
      <c r="C31" s="32" t="n"/>
      <c r="D31" s="33" t="n"/>
    </row>
    <row r="32"/>
    <row r="33" ht="22" customHeight="1">
      <c r="A33" s="29" t="inlineStr">
        <is>
          <t>AVISO LEGAL Y NORMATIVA APLICABLE</t>
        </is>
      </c>
      <c r="B33" s="32" t="n"/>
      <c r="C33" s="32" t="n"/>
      <c r="D33" s="33" t="n"/>
    </row>
    <row r="34" ht="18" customHeight="1">
      <c r="A34" s="31" t="inlineStr">
        <is>
          <t>• La actualización de la renta en arrendamientos de vivienda habitual</t>
        </is>
      </c>
      <c r="B34" s="32" t="n"/>
      <c r="C34" s="32" t="n"/>
      <c r="D34" s="33" t="n"/>
    </row>
    <row r="35" ht="18" customHeight="1">
      <c r="A35" s="30" t="inlineStr">
        <is>
          <t xml:space="preserve">  se rige por la Ley de Arrendamientos Urbanos (LAU) y lo pactado en contrato.</t>
        </is>
      </c>
      <c r="B35" s="32" t="n"/>
      <c r="C35" s="32" t="n"/>
      <c r="D35" s="33" t="n"/>
    </row>
    <row r="36" ht="18" customHeight="1">
      <c r="A36" s="31" t="inlineStr">
        <is>
          <t>• Conserve siempre los justificantes del IPC publicado por el INE.</t>
        </is>
      </c>
      <c r="B36" s="32" t="n"/>
      <c r="C36" s="32" t="n"/>
      <c r="D36" s="33" t="n"/>
    </row>
    <row r="37" ht="18" customHeight="1">
      <c r="A37" s="31" t="inlineStr">
        <is>
          <t>• El IPC a utilizar es el publicado oficialmente por el Instituto Nacional</t>
        </is>
      </c>
      <c r="B37" s="32" t="n"/>
      <c r="C37" s="32" t="n"/>
      <c r="D37" s="33" t="n"/>
    </row>
    <row r="38" ht="18" customHeight="1">
      <c r="A38" s="30" t="inlineStr">
        <is>
          <t xml:space="preserve">  de Estadística (INE). En caso de duda, consulte a un profesional jurídico.</t>
        </is>
      </c>
      <c r="B38" s="32" t="n"/>
      <c r="C38" s="32" t="n"/>
      <c r="D38" s="33" t="n"/>
    </row>
    <row r="39" ht="18" customHeight="1">
      <c r="A39" s="31" t="inlineStr">
        <is>
          <t>• Recuerde que la normativa puede limitar las subidas en ciertas zonas</t>
        </is>
      </c>
      <c r="B39" s="32" t="n"/>
      <c r="C39" s="32" t="n"/>
      <c r="D39" s="33" t="n"/>
    </row>
    <row r="40" ht="18" customHeight="1">
      <c r="A40" s="30" t="inlineStr">
        <is>
          <t xml:space="preserve">  tensionadas o en determinados períodos (consulte la legislación vigente).</t>
        </is>
      </c>
      <c r="B40" s="32" t="n"/>
      <c r="C40" s="32" t="n"/>
      <c r="D40" s="33" t="n"/>
    </row>
    <row r="41" ht="18" customHeight="1">
      <c r="A41" s="31" t="inlineStr">
        <is>
          <t>• Este fichero es una herramienta de apoyo; no sustituye asesoramiento legal.</t>
        </is>
      </c>
      <c r="B41" s="32" t="n"/>
      <c r="C41" s="32" t="n"/>
      <c r="D41" s="33" t="n"/>
    </row>
  </sheetData>
  <mergeCells count="36">
    <mergeCell ref="A1:D1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5:D15"/>
    <mergeCell ref="A16:D16"/>
    <mergeCell ref="A17:D17"/>
    <mergeCell ref="A18:D18"/>
    <mergeCell ref="A19:D19"/>
    <mergeCell ref="A20:D20"/>
    <mergeCell ref="A22:D22"/>
    <mergeCell ref="A23:D23"/>
    <mergeCell ref="A24:D24"/>
    <mergeCell ref="A25:D25"/>
    <mergeCell ref="A26:D26"/>
    <mergeCell ref="A28:D28"/>
    <mergeCell ref="A29:D29"/>
    <mergeCell ref="A30:D30"/>
    <mergeCell ref="A31:D31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2026-06-19T11:05:12Z</dcterms:created>
  <dcterms:modified xmlns:dcterms="http://purl.org/dc/terms/" xmlns:xsi="http://www.w3.org/2001/XMLSchema-instance" xsi:type="dcterms:W3CDTF">2026-06-19T11:05:12Z</dcterms:modified>
</cp:coreProperties>
</file>