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a_Entrega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0F766E"/>
      <sz val="12"/>
    </font>
    <font>
      <b val="1"/>
      <color rgb="001E293B"/>
      <sz val="11"/>
    </font>
    <font>
      <name val="Calibri"/>
      <b val="1"/>
      <sz val="10"/>
    </font>
    <font>
      <i val="1"/>
      <color rgb="006B7280"/>
      <sz val="9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0FDFA"/>
      </patternFill>
    </fill>
    <fill>
      <patternFill patternType="solid">
        <fgColor rgb="00C8102E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6" borderId="1" applyAlignment="1" pivotButton="0" quotePrefix="0" xfId="0">
      <alignment horizontal="left" vertical="center" wrapText="1"/>
    </xf>
    <xf numFmtId="1" fontId="6" fillId="3" borderId="1" applyAlignment="1" pivotButton="0" quotePrefix="0" xfId="0">
      <alignment horizontal="center" vertical="center" wrapText="1"/>
    </xf>
    <xf numFmtId="10" fontId="6" fillId="3" borderId="1" applyAlignment="1" pivotButton="0" quotePrefix="0" xfId="0">
      <alignment horizontal="center" vertical="center" wrapText="1"/>
    </xf>
    <xf numFmtId="2" fontId="6" fillId="3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2" fillId="2" borderId="1" pivotButton="0" quotePrefix="0" xfId="0"/>
    <xf numFmtId="0" fontId="0" fillId="5" borderId="1" pivotButton="0" quotePrefix="0" xfId="0"/>
    <xf numFmtId="1" fontId="0" fillId="4" borderId="1" pivotButton="0" quotePrefix="0" xfId="0"/>
    <xf numFmtId="0" fontId="1" fillId="8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wrapText="1"/>
    </xf>
    <xf numFmtId="0" fontId="9" fillId="0" borderId="0" pivotButton="0" quotePrefix="0" xfId="0"/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Actas por Tipo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'Resumen'!$A$18:$A$20</f>
            </numRef>
          </cat>
          <val>
            <numRef>
              <f>'Resumen'!$B$18:$B$20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acta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Número de actas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Estado de la Vivienda</a:t>
            </a:r>
          </a:p>
        </rich>
      </tx>
    </title>
    <plotArea>
      <pieChart>
        <varyColors val="1"/>
        <ser>
          <idx val="0"/>
          <order val="0"/>
          <tx>
            <strRef>
              <f>'Resumen'!E17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'Resumen'!$D$18:$D$21</f>
            </numRef>
          </cat>
          <val>
            <numRef>
              <f>'Resumen'!$E$18:$E$21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8" customWidth="1" min="3" max="3"/>
    <col width="22" customWidth="1" min="4" max="4"/>
    <col width="28" customWidth="1" min="5" max="5"/>
    <col width="18" customWidth="1" min="6" max="6"/>
    <col width="18" customWidth="1" min="7" max="7"/>
    <col width="32" customWidth="1" min="8" max="8"/>
    <col width="16" customWidth="1" min="9" max="9"/>
    <col width="14" customWidth="1" min="10" max="10"/>
    <col width="24" customWidth="1" min="11" max="11"/>
    <col width="10" customWidth="1" min="12" max="12"/>
    <col width="12" customWidth="1" min="13" max="13"/>
    <col width="22" customWidth="1" min="14" max="14"/>
    <col width="18" customWidth="1" min="15" max="15"/>
    <col width="18" customWidth="1" min="16" max="16"/>
    <col width="18" customWidth="1" min="17" max="17"/>
    <col width="24" customWidth="1" min="18" max="18"/>
    <col width="36" customWidth="1" min="19" max="19"/>
    <col width="20" customWidth="1" min="20" max="20"/>
    <col width="20" customWidth="1" min="21" max="21"/>
    <col width="12" customWidth="1" min="22" max="22"/>
    <col width="14" customWidth="1" min="23" max="23"/>
  </cols>
  <sheetData>
    <row r="1" ht="36" customHeight="1">
      <c r="A1" s="1" t="inlineStr">
        <is>
          <t>ACTA DE ENTREGA / DEVOLUCIÓN DE LLAVES DEL ARRENDAMIENTO</t>
        </is>
      </c>
      <c r="B1" s="17" t="n"/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8" t="n"/>
    </row>
    <row r="2" ht="40" customHeight="1">
      <c r="A2" s="2" t="inlineStr">
        <is>
          <t>ID Acta</t>
        </is>
      </c>
      <c r="B2" s="2" t="inlineStr">
        <is>
          <t>Fecha del acta</t>
        </is>
      </c>
      <c r="C2" s="2" t="inlineStr">
        <is>
          <t>Tipo de acta</t>
        </is>
      </c>
      <c r="D2" s="2" t="inlineStr">
        <is>
          <t>Arrendatario/a</t>
        </is>
      </c>
      <c r="E2" s="2" t="inlineStr">
        <is>
          <t>Arrendador/a o Sociedad</t>
        </is>
      </c>
      <c r="F2" s="2" t="inlineStr">
        <is>
          <t>NIF Arrendatario/a</t>
        </is>
      </c>
      <c r="G2" s="2" t="inlineStr">
        <is>
          <t>NIF Arrendador/a</t>
        </is>
      </c>
      <c r="H2" s="2" t="inlineStr">
        <is>
          <t>Dirección del inmueble</t>
        </is>
      </c>
      <c r="I2" s="2" t="inlineStr">
        <is>
          <t>Municipio</t>
        </is>
      </c>
      <c r="J2" s="2" t="inlineStr">
        <is>
          <t>Provincia</t>
        </is>
      </c>
      <c r="K2" s="2" t="inlineStr">
        <is>
          <t>Referencia catastral</t>
        </is>
      </c>
      <c r="L2" s="2" t="inlineStr">
        <is>
          <t>Nº llaves entregadas</t>
        </is>
      </c>
      <c r="M2" s="2" t="inlineStr">
        <is>
          <t>Nº mandos/tarjetas</t>
        </is>
      </c>
      <c r="N2" s="2" t="inlineStr">
        <is>
          <t>Estado de la vivienda</t>
        </is>
      </c>
      <c r="O2" s="2" t="inlineStr">
        <is>
          <t>Inventario revisado</t>
        </is>
      </c>
      <c r="P2" s="2" t="inlineStr">
        <is>
          <t>Fianza depositada</t>
        </is>
      </c>
      <c r="Q2" s="2" t="inlineStr">
        <is>
          <t>Importe devuelto</t>
        </is>
      </c>
      <c r="R2" s="2" t="inlineStr">
        <is>
          <t>Diferencia a favor arrendatario</t>
        </is>
      </c>
      <c r="S2" s="2" t="inlineStr">
        <is>
          <t>Observaciones</t>
        </is>
      </c>
      <c r="T2" s="2" t="inlineStr">
        <is>
          <t>Firma arrendatario/a</t>
        </is>
      </c>
      <c r="U2" s="2" t="inlineStr">
        <is>
          <t>Firma arrendador/a</t>
        </is>
      </c>
      <c r="V2" s="2" t="inlineStr">
        <is>
          <t>Conformidad</t>
        </is>
      </c>
      <c r="W2" s="2" t="inlineStr">
        <is>
          <t>Días desde firma</t>
        </is>
      </c>
    </row>
    <row r="3">
      <c r="A3" s="3" t="inlineStr">
        <is>
          <t>ACT-001</t>
        </is>
      </c>
      <c r="B3" s="33" t="n">
        <v>46032</v>
      </c>
      <c r="C3" s="5" t="inlineStr">
        <is>
          <t>Entrega</t>
        </is>
      </c>
      <c r="D3" s="6" t="inlineStr">
        <is>
          <t>María García</t>
        </is>
      </c>
      <c r="E3" s="6" t="inlineStr">
        <is>
          <t>Inmuebles García SL</t>
        </is>
      </c>
      <c r="F3" s="3" t="inlineStr">
        <is>
          <t>12345678Z</t>
        </is>
      </c>
      <c r="G3" s="3" t="inlineStr">
        <is>
          <t>87654321X</t>
        </is>
      </c>
      <c r="H3" s="6" t="inlineStr">
        <is>
          <t>Calle Mayor 12 3ºB</t>
        </is>
      </c>
      <c r="I3" s="3" t="inlineStr">
        <is>
          <t>Madrid</t>
        </is>
      </c>
      <c r="J3" s="3" t="inlineStr">
        <is>
          <t>Madrid</t>
        </is>
      </c>
      <c r="K3" s="6" t="inlineStr">
        <is>
          <t>9872301VK0000101</t>
        </is>
      </c>
      <c r="L3" s="7" t="n">
        <v>3</v>
      </c>
      <c r="M3" s="7" t="n">
        <v>1</v>
      </c>
      <c r="N3" s="8" t="inlineStr">
        <is>
          <t>Bueno</t>
        </is>
      </c>
      <c r="O3" s="8" t="inlineStr">
        <is>
          <t>Sí</t>
        </is>
      </c>
      <c r="P3" s="34" t="n">
        <v>950</v>
      </c>
      <c r="Q3" s="34" t="n">
        <v>0</v>
      </c>
      <c r="R3" s="35">
        <f>MAX(0,Q3-P3)</f>
        <v/>
      </c>
      <c r="S3" s="6" t="inlineStr">
        <is>
          <t>Firmado</t>
        </is>
      </c>
      <c r="T3" s="6" t="inlineStr">
        <is>
          <t>Firmado</t>
        </is>
      </c>
      <c r="V3" s="5">
        <f>IF(AND(N3="Bueno",L3&gt;0),"Sí","No")</f>
        <v/>
      </c>
      <c r="W3" s="7">
        <f>IF(B3&lt;&gt;"",TODAY()-B3,"")</f>
        <v/>
      </c>
    </row>
    <row r="4">
      <c r="A4" s="11" t="inlineStr">
        <is>
          <t>ACT-002</t>
        </is>
      </c>
      <c r="B4" s="36" t="n">
        <v>46058</v>
      </c>
      <c r="C4" s="5" t="inlineStr">
        <is>
          <t>Devolución</t>
        </is>
      </c>
      <c r="D4" s="13" t="inlineStr">
        <is>
          <t>Antonio López</t>
        </is>
      </c>
      <c r="E4" s="13" t="inlineStr">
        <is>
          <t>Gestora Diagonal SL</t>
        </is>
      </c>
      <c r="F4" s="11" t="inlineStr">
        <is>
          <t>23456789A</t>
        </is>
      </c>
      <c r="G4" s="11" t="inlineStr">
        <is>
          <t>76543210B</t>
        </is>
      </c>
      <c r="H4" s="13" t="inlineStr">
        <is>
          <t>Av. Diagonal 405 2ºA</t>
        </is>
      </c>
      <c r="I4" s="11" t="inlineStr">
        <is>
          <t>Barcelona</t>
        </is>
      </c>
      <c r="J4" s="11" t="inlineStr">
        <is>
          <t>Barcelona</t>
        </is>
      </c>
      <c r="K4" s="13" t="inlineStr">
        <is>
          <t>0808308DF3800101</t>
        </is>
      </c>
      <c r="L4" s="14" t="n">
        <v>3</v>
      </c>
      <c r="M4" s="14" t="n">
        <v>2</v>
      </c>
      <c r="N4" s="8" t="inlineStr">
        <is>
          <t>Con incidencias</t>
        </is>
      </c>
      <c r="O4" s="8" t="inlineStr">
        <is>
          <t>Sí</t>
        </is>
      </c>
      <c r="P4" s="37" t="n">
        <v>1200</v>
      </c>
      <c r="Q4" s="37" t="n">
        <v>1050</v>
      </c>
      <c r="R4" s="35">
        <f>MAX(0,Q4-P4)</f>
        <v/>
      </c>
      <c r="S4" s="13" t="inlineStr">
        <is>
          <t>Firmado</t>
        </is>
      </c>
      <c r="T4" s="13" t="inlineStr">
        <is>
          <t>Firmado</t>
        </is>
      </c>
      <c r="V4" s="5">
        <f>IF(AND(N4="Bueno",L4&gt;0),"Sí","No")</f>
        <v/>
      </c>
      <c r="W4" s="7">
        <f>IF(B4&lt;&gt;"",TODAY()-B4,"")</f>
        <v/>
      </c>
    </row>
    <row r="5">
      <c r="A5" s="3" t="inlineStr">
        <is>
          <t>ACT-003</t>
        </is>
      </c>
      <c r="B5" s="33" t="n">
        <v>46073</v>
      </c>
      <c r="C5" s="5" t="inlineStr">
        <is>
          <t>Entrega</t>
        </is>
      </c>
      <c r="D5" s="6" t="inlineStr">
        <is>
          <t>Carmen Ruiz</t>
        </is>
      </c>
      <c r="E5" s="6" t="inlineStr">
        <is>
          <t>Propiedades Sierpes SL</t>
        </is>
      </c>
      <c r="F5" s="3" t="inlineStr">
        <is>
          <t>34567890B</t>
        </is>
      </c>
      <c r="G5" s="3" t="inlineStr">
        <is>
          <t>65432109C</t>
        </is>
      </c>
      <c r="H5" s="6" t="inlineStr">
        <is>
          <t>Calle Sierpes 8 1º</t>
        </is>
      </c>
      <c r="I5" s="3" t="inlineStr">
        <is>
          <t>Sevilla</t>
        </is>
      </c>
      <c r="J5" s="3" t="inlineStr">
        <is>
          <t>Sevilla</t>
        </is>
      </c>
      <c r="K5" s="6" t="inlineStr">
        <is>
          <t>4109806TG3430101</t>
        </is>
      </c>
      <c r="L5" s="7" t="n">
        <v>2</v>
      </c>
      <c r="M5" s="7" t="n">
        <v>0</v>
      </c>
      <c r="N5" s="8" t="inlineStr">
        <is>
          <t>Excelente</t>
        </is>
      </c>
      <c r="O5" s="8" t="inlineStr">
        <is>
          <t>Sí</t>
        </is>
      </c>
      <c r="P5" s="34" t="n">
        <v>800</v>
      </c>
      <c r="Q5" s="34" t="n">
        <v>0</v>
      </c>
      <c r="R5" s="35">
        <f>MAX(0,Q5-P5)</f>
        <v/>
      </c>
      <c r="S5" s="6" t="inlineStr">
        <is>
          <t>Firmado</t>
        </is>
      </c>
      <c r="T5" s="6" t="inlineStr">
        <is>
          <t>Firmado</t>
        </is>
      </c>
      <c r="V5" s="5">
        <f>IF(AND(N5="Bueno",L5&gt;0),"Sí","No")</f>
        <v/>
      </c>
      <c r="W5" s="7">
        <f>IF(B5&lt;&gt;"",TODAY()-B5,"")</f>
        <v/>
      </c>
    </row>
    <row r="6">
      <c r="A6" s="11" t="inlineStr">
        <is>
          <t>ACT-004</t>
        </is>
      </c>
      <c r="B6" s="36" t="n">
        <v>46082</v>
      </c>
      <c r="C6" s="5" t="inlineStr">
        <is>
          <t>Devolución</t>
        </is>
      </c>
      <c r="D6" s="13" t="inlineStr">
        <is>
          <t>José Martínez</t>
        </is>
      </c>
      <c r="E6" s="13" t="inlineStr">
        <is>
          <t>Patrimonial Colón SL</t>
        </is>
      </c>
      <c r="F6" s="11" t="inlineStr">
        <is>
          <t>45678901C</t>
        </is>
      </c>
      <c r="G6" s="11" t="inlineStr">
        <is>
          <t>54321098D</t>
        </is>
      </c>
      <c r="H6" s="13" t="inlineStr">
        <is>
          <t>Calle Colón 22 4ºC</t>
        </is>
      </c>
      <c r="I6" s="11" t="inlineStr">
        <is>
          <t>Valencia</t>
        </is>
      </c>
      <c r="J6" s="11" t="inlineStr">
        <is>
          <t>Valencia</t>
        </is>
      </c>
      <c r="K6" s="13" t="inlineStr">
        <is>
          <t>4625001YJ2693101</t>
        </is>
      </c>
      <c r="L6" s="14" t="n">
        <v>3</v>
      </c>
      <c r="M6" s="14" t="n">
        <v>1</v>
      </c>
      <c r="N6" s="8" t="inlineStr">
        <is>
          <t>Bueno</t>
        </is>
      </c>
      <c r="O6" s="8" t="inlineStr">
        <is>
          <t>Sí</t>
        </is>
      </c>
      <c r="P6" s="37" t="n">
        <v>1100</v>
      </c>
      <c r="Q6" s="37" t="n">
        <v>1100</v>
      </c>
      <c r="R6" s="35">
        <f>MAX(0,Q6-P6)</f>
        <v/>
      </c>
      <c r="S6" s="13" t="inlineStr">
        <is>
          <t>Firmado</t>
        </is>
      </c>
      <c r="T6" s="13" t="inlineStr">
        <is>
          <t>Firmado</t>
        </is>
      </c>
      <c r="V6" s="5">
        <f>IF(AND(N6="Bueno",L6&gt;0),"Sí","No")</f>
        <v/>
      </c>
      <c r="W6" s="7">
        <f>IF(B6&lt;&gt;"",TODAY()-B6,"")</f>
        <v/>
      </c>
    </row>
    <row r="7">
      <c r="A7" s="3" t="inlineStr">
        <is>
          <t>ACT-005</t>
        </is>
      </c>
      <c r="B7" s="33" t="n">
        <v>46096</v>
      </c>
      <c r="C7" s="5" t="inlineStr">
        <is>
          <t>Entrega parcial</t>
        </is>
      </c>
      <c r="D7" s="6" t="inlineStr">
        <is>
          <t>Laura Fernández</t>
        </is>
      </c>
      <c r="E7" s="6" t="inlineStr">
        <is>
          <t>Gestión Castellana SL</t>
        </is>
      </c>
      <c r="F7" s="3" t="inlineStr">
        <is>
          <t>56789012D</t>
        </is>
      </c>
      <c r="G7" s="3" t="inlineStr">
        <is>
          <t>43210987E</t>
        </is>
      </c>
      <c r="H7" s="6" t="inlineStr">
        <is>
          <t>Paseo de la Castellana 150</t>
        </is>
      </c>
      <c r="I7" s="3" t="inlineStr">
        <is>
          <t>Madrid</t>
        </is>
      </c>
      <c r="J7" s="3" t="inlineStr">
        <is>
          <t>Madrid</t>
        </is>
      </c>
      <c r="K7" s="6" t="inlineStr">
        <is>
          <t>2807910VK4827101</t>
        </is>
      </c>
      <c r="L7" s="7" t="n">
        <v>2</v>
      </c>
      <c r="M7" s="7" t="n">
        <v>0</v>
      </c>
      <c r="N7" s="8" t="inlineStr">
        <is>
          <t>Bueno</t>
        </is>
      </c>
      <c r="O7" s="8" t="inlineStr">
        <is>
          <t>No</t>
        </is>
      </c>
      <c r="P7" s="34" t="n">
        <v>1800</v>
      </c>
      <c r="Q7" s="34" t="n">
        <v>0</v>
      </c>
      <c r="R7" s="35">
        <f>MAX(0,Q7-P7)</f>
        <v/>
      </c>
      <c r="S7" s="6" t="inlineStr">
        <is>
          <t>Firmado</t>
        </is>
      </c>
      <c r="T7" s="6" t="inlineStr">
        <is>
          <t>Firmado</t>
        </is>
      </c>
      <c r="V7" s="5">
        <f>IF(AND(N7="Bueno",L7&gt;0),"Sí","No")</f>
        <v/>
      </c>
      <c r="W7" s="7">
        <f>IF(B7&lt;&gt;"",TODAY()-B7,"")</f>
        <v/>
      </c>
    </row>
    <row r="8">
      <c r="A8" s="11" t="inlineStr">
        <is>
          <t>ACT-006</t>
        </is>
      </c>
      <c r="B8" s="36" t="n">
        <v>46115</v>
      </c>
      <c r="C8" s="5" t="inlineStr">
        <is>
          <t>Devolución</t>
        </is>
      </c>
      <c r="D8" s="13" t="inlineStr">
        <is>
          <t>Manuel Sánchez</t>
        </is>
      </c>
      <c r="E8" s="13" t="inlineStr">
        <is>
          <t>Mallorca Invest SL</t>
        </is>
      </c>
      <c r="F8" s="11" t="inlineStr">
        <is>
          <t>67890123E</t>
        </is>
      </c>
      <c r="G8" s="11" t="inlineStr">
        <is>
          <t>32109876F</t>
        </is>
      </c>
      <c r="H8" s="13" t="inlineStr">
        <is>
          <t>Carrer de Mallorca 310</t>
        </is>
      </c>
      <c r="I8" s="11" t="inlineStr">
        <is>
          <t>Barcelona</t>
        </is>
      </c>
      <c r="J8" s="11" t="inlineStr">
        <is>
          <t>Barcelona</t>
        </is>
      </c>
      <c r="K8" s="13" t="inlineStr">
        <is>
          <t>0808308DF3800201</t>
        </is>
      </c>
      <c r="L8" s="14" t="n">
        <v>3</v>
      </c>
      <c r="M8" s="14" t="n">
        <v>2</v>
      </c>
      <c r="N8" s="8" t="inlineStr">
        <is>
          <t>Bueno</t>
        </is>
      </c>
      <c r="O8" s="8" t="inlineStr">
        <is>
          <t>Sí</t>
        </is>
      </c>
      <c r="P8" s="37" t="n">
        <v>1500</v>
      </c>
      <c r="Q8" s="37" t="n">
        <v>1500</v>
      </c>
      <c r="R8" s="35">
        <f>MAX(0,Q8-P8)</f>
        <v/>
      </c>
      <c r="S8" s="13" t="inlineStr">
        <is>
          <t>Firmado</t>
        </is>
      </c>
      <c r="T8" s="13" t="inlineStr">
        <is>
          <t>Firmado</t>
        </is>
      </c>
      <c r="V8" s="5">
        <f>IF(AND(N8="Bueno",L8&gt;0),"Sí","No")</f>
        <v/>
      </c>
      <c r="W8" s="7">
        <f>IF(B8&lt;&gt;"",TODAY()-B8,"")</f>
        <v/>
      </c>
    </row>
    <row r="9">
      <c r="A9" s="3" t="inlineStr">
        <is>
          <t>ACT-007</t>
        </is>
      </c>
      <c r="B9" s="33" t="n">
        <v>46130</v>
      </c>
      <c r="C9" s="5" t="inlineStr">
        <is>
          <t>Entrega</t>
        </is>
      </c>
      <c r="D9" s="6" t="inlineStr">
        <is>
          <t>Elena Torres</t>
        </is>
      </c>
      <c r="E9" s="6" t="inlineStr">
        <is>
          <t>Reyes Católicos Patrimonial SL</t>
        </is>
      </c>
      <c r="F9" s="3" t="inlineStr">
        <is>
          <t>78901234F</t>
        </is>
      </c>
      <c r="G9" s="3" t="inlineStr">
        <is>
          <t>21098765G</t>
        </is>
      </c>
      <c r="H9" s="6" t="inlineStr">
        <is>
          <t>Calle Reyes Católicos 17</t>
        </is>
      </c>
      <c r="I9" s="3" t="inlineStr">
        <is>
          <t>Granada</t>
        </is>
      </c>
      <c r="J9" s="3" t="inlineStr">
        <is>
          <t>Granada</t>
        </is>
      </c>
      <c r="K9" s="6" t="inlineStr">
        <is>
          <t>1808202VG4100101</t>
        </is>
      </c>
      <c r="L9" s="7" t="n">
        <v>2</v>
      </c>
      <c r="M9" s="7" t="n">
        <v>1</v>
      </c>
      <c r="N9" s="8" t="inlineStr">
        <is>
          <t>Excelente</t>
        </is>
      </c>
      <c r="O9" s="8" t="inlineStr">
        <is>
          <t>Sí</t>
        </is>
      </c>
      <c r="P9" s="34" t="n">
        <v>850</v>
      </c>
      <c r="Q9" s="34" t="n">
        <v>0</v>
      </c>
      <c r="R9" s="35">
        <f>MAX(0,Q9-P9)</f>
        <v/>
      </c>
      <c r="S9" s="6" t="inlineStr">
        <is>
          <t>Firmado</t>
        </is>
      </c>
      <c r="T9" s="6" t="inlineStr">
        <is>
          <t>Firmado</t>
        </is>
      </c>
      <c r="V9" s="5">
        <f>IF(AND(N9="Bueno",L9&gt;0),"Sí","No")</f>
        <v/>
      </c>
      <c r="W9" s="7">
        <f>IF(B9&lt;&gt;"",TODAY()-B9,"")</f>
        <v/>
      </c>
    </row>
    <row r="10">
      <c r="A10" s="11" t="inlineStr">
        <is>
          <t>ACT-008</t>
        </is>
      </c>
      <c r="B10" s="36" t="n">
        <v>46144</v>
      </c>
      <c r="C10" s="5" t="inlineStr">
        <is>
          <t>Devolución</t>
        </is>
      </c>
      <c r="D10" s="13" t="inlineStr">
        <is>
          <t>Javier Navarro</t>
        </is>
      </c>
      <c r="E10" s="13" t="inlineStr">
        <is>
          <t>Serrano Real Estate SL</t>
        </is>
      </c>
      <c r="F10" s="11" t="inlineStr">
        <is>
          <t>89012345G</t>
        </is>
      </c>
      <c r="G10" s="11" t="inlineStr">
        <is>
          <t>10987654H</t>
        </is>
      </c>
      <c r="H10" s="13" t="inlineStr">
        <is>
          <t>Calle Serrano 45</t>
        </is>
      </c>
      <c r="I10" s="11" t="inlineStr">
        <is>
          <t>Madrid</t>
        </is>
      </c>
      <c r="J10" s="11" t="inlineStr">
        <is>
          <t>Madrid</t>
        </is>
      </c>
      <c r="K10" s="13" t="inlineStr">
        <is>
          <t>2807910VK4827201</t>
        </is>
      </c>
      <c r="L10" s="14" t="n">
        <v>3</v>
      </c>
      <c r="M10" s="14" t="n">
        <v>1</v>
      </c>
      <c r="N10" s="8" t="inlineStr">
        <is>
          <t>Con incidencias</t>
        </is>
      </c>
      <c r="O10" s="8" t="inlineStr">
        <is>
          <t>Sí</t>
        </is>
      </c>
      <c r="P10" s="37" t="n">
        <v>2000</v>
      </c>
      <c r="Q10" s="37" t="n">
        <v>1750</v>
      </c>
      <c r="R10" s="35">
        <f>MAX(0,Q10-P10)</f>
        <v/>
      </c>
      <c r="S10" s="13" t="inlineStr">
        <is>
          <t>Firmado</t>
        </is>
      </c>
      <c r="T10" s="13" t="inlineStr">
        <is>
          <t>Firmado</t>
        </is>
      </c>
      <c r="V10" s="5">
        <f>IF(AND(N10="Bueno",L10&gt;0),"Sí","No")</f>
        <v/>
      </c>
      <c r="W10" s="7">
        <f>IF(B10&lt;&gt;"",TODAY()-B10,"")</f>
        <v/>
      </c>
    </row>
    <row r="11">
      <c r="A11" s="3" t="inlineStr">
        <is>
          <t>ACT-009</t>
        </is>
      </c>
      <c r="B11" s="33" t="n">
        <v>46162</v>
      </c>
      <c r="C11" s="5" t="inlineStr">
        <is>
          <t>Entrega</t>
        </is>
      </c>
      <c r="D11" s="6" t="inlineStr">
        <is>
          <t>Ana Pérez</t>
        </is>
      </c>
      <c r="E11" s="6" t="inlineStr">
        <is>
          <t>Constitución Fincas SL</t>
        </is>
      </c>
      <c r="F11" s="3" t="inlineStr">
        <is>
          <t>90123456H</t>
        </is>
      </c>
      <c r="G11" s="3" t="inlineStr">
        <is>
          <t>09876543I</t>
        </is>
      </c>
      <c r="H11" s="6" t="inlineStr">
        <is>
          <t>Av. de la Constitución 19</t>
        </is>
      </c>
      <c r="I11" s="3" t="inlineStr">
        <is>
          <t>Málaga</t>
        </is>
      </c>
      <c r="J11" s="3" t="inlineStr">
        <is>
          <t>Málaga</t>
        </is>
      </c>
      <c r="K11" s="6" t="inlineStr">
        <is>
          <t>2904906UF6600101</t>
        </is>
      </c>
      <c r="L11" s="7" t="n">
        <v>3</v>
      </c>
      <c r="M11" s="7" t="n">
        <v>2</v>
      </c>
      <c r="N11" s="8" t="inlineStr">
        <is>
          <t>Bueno</t>
        </is>
      </c>
      <c r="O11" s="8" t="inlineStr">
        <is>
          <t>Sí</t>
        </is>
      </c>
      <c r="P11" s="34" t="n">
        <v>900</v>
      </c>
      <c r="Q11" s="34" t="n">
        <v>0</v>
      </c>
      <c r="R11" s="35">
        <f>MAX(0,Q11-P11)</f>
        <v/>
      </c>
      <c r="S11" s="6" t="inlineStr">
        <is>
          <t>Firmado</t>
        </is>
      </c>
      <c r="T11" s="6" t="inlineStr">
        <is>
          <t>Firmado</t>
        </is>
      </c>
      <c r="V11" s="5">
        <f>IF(AND(N11="Bueno",L11&gt;0),"Sí","No")</f>
        <v/>
      </c>
      <c r="W11" s="7">
        <f>IF(B11&lt;&gt;"",TODAY()-B11,"")</f>
        <v/>
      </c>
    </row>
  </sheetData>
  <mergeCells count="1">
    <mergeCell ref="A1:W1"/>
  </mergeCells>
  <conditionalFormatting sqref="R3:R200">
    <cfRule type="expression" priority="1" dxfId="0" stopIfTrue="1">
      <formula>R3&gt;0</formula>
    </cfRule>
  </conditionalFormatting>
  <conditionalFormatting sqref="N3:N200">
    <cfRule type="expression" priority="2" dxfId="1" stopIfTrue="1">
      <formula>N3="Con incidencias"</formula>
    </cfRule>
  </conditionalFormatting>
  <conditionalFormatting sqref="V3:V200">
    <cfRule type="expression" priority="3" dxfId="2" stopIfTrue="1">
      <formula>V3="No"</formula>
    </cfRule>
  </conditionalFormatting>
  <dataValidations count="4">
    <dataValidation sqref="C3:C200" showErrorMessage="1" showInputMessage="1" allowBlank="0" type="list">
      <formula1>"Entrega,Devolución,Entrega parcial"</formula1>
    </dataValidation>
    <dataValidation sqref="N3:N200" showErrorMessage="1" showInputMessage="1" allowBlank="0" type="list">
      <formula1>"Excelente,Bueno,Con incidencias,Pendiente de revisión"</formula1>
    </dataValidation>
    <dataValidation sqref="O3:O200" showErrorMessage="1" showInputMessage="1" allowBlank="0" type="list">
      <formula1>"Sí,No"</formula1>
    </dataValidation>
    <dataValidation sqref="V3:V200" showErrorMessage="1" showInputMessage="1" allowBlank="0" type="list">
      <formula1>"Sí,No"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6" customHeight="1">
      <c r="A1" s="1" t="inlineStr">
        <is>
          <t>RESUMEN Y KPIs — ACTAS DE ENTREGA DE LLAVES</t>
        </is>
      </c>
      <c r="B1" s="17" t="n"/>
      <c r="C1" s="17" t="n"/>
      <c r="D1" s="17" t="n"/>
      <c r="E1" s="17" t="n"/>
      <c r="F1" s="18" t="n"/>
    </row>
    <row r="2" ht="24" customHeight="1">
      <c r="A2" s="16" t="inlineStr">
        <is>
          <t>INDICADORES CLAVE</t>
        </is>
      </c>
      <c r="B2" s="17" t="n"/>
      <c r="C2" s="17" t="n"/>
      <c r="D2" s="17" t="n"/>
      <c r="E2" s="17" t="n"/>
      <c r="F2" s="18" t="n"/>
    </row>
    <row r="3" ht="22" customHeight="1">
      <c r="A3" s="19" t="inlineStr">
        <is>
          <t>Total de actas registradas</t>
        </is>
      </c>
      <c r="B3" s="20">
        <f>COUNTA(Acta_Entrega!A:A)-2</f>
        <v/>
      </c>
    </row>
    <row r="4" ht="22" customHeight="1">
      <c r="A4" s="19" t="inlineStr">
        <is>
          <t>Nº de actas tipo 'Entrega'</t>
        </is>
      </c>
      <c r="B4" s="20">
        <f>COUNTIF(Acta_Entrega!C:C,"Entrega")</f>
        <v/>
      </c>
    </row>
    <row r="5" ht="22" customHeight="1">
      <c r="A5" s="19" t="inlineStr">
        <is>
          <t>Nº de actas tipo 'Devolución'</t>
        </is>
      </c>
      <c r="B5" s="20">
        <f>COUNTIF(Acta_Entrega!C:C,"Devolución")</f>
        <v/>
      </c>
    </row>
    <row r="6" ht="22" customHeight="1">
      <c r="A6" s="19" t="inlineStr">
        <is>
          <t>Nº de actas tipo 'Entrega parcial'</t>
        </is>
      </c>
      <c r="B6" s="20">
        <f>COUNTIF(Acta_Entrega!C:C,"Entrega parcial")</f>
        <v/>
      </c>
    </row>
    <row r="7" ht="22" customHeight="1">
      <c r="A7" s="19" t="inlineStr">
        <is>
          <t>% de actas con conformidad</t>
        </is>
      </c>
      <c r="B7" s="21">
        <f>IFERROR(COUNTIF(Acta_Entrega!V:V,"Sí")/(COUNTA(Acta_Entrega!A:A)-2),0)</f>
        <v/>
      </c>
    </row>
    <row r="8" ht="22" customHeight="1">
      <c r="A8" s="19" t="inlineStr">
        <is>
          <t>Nº medio de llaves entregadas</t>
        </is>
      </c>
      <c r="B8" s="22">
        <f>IFERROR(AVERAGE(Acta_Entrega!L:L),0)</f>
        <v/>
      </c>
    </row>
    <row r="9" ht="22" customHeight="1">
      <c r="A9" s="19" t="inlineStr">
        <is>
          <t>Fianza media depositada</t>
        </is>
      </c>
      <c r="B9" s="38">
        <f>IFERROR(AVERAGE(Acta_Entrega!P:P),0)</f>
        <v/>
      </c>
    </row>
    <row r="10" ht="22" customHeight="1">
      <c r="A10" s="19" t="inlineStr">
        <is>
          <t>Total fianzas depositadas</t>
        </is>
      </c>
      <c r="B10" s="38">
        <f>IFERROR(SUM(Acta_Entrega!P:P),0)</f>
        <v/>
      </c>
    </row>
    <row r="11" ht="22" customHeight="1">
      <c r="A11" s="19" t="inlineStr">
        <is>
          <t>Total importes devueltos</t>
        </is>
      </c>
      <c r="B11" s="38">
        <f>IFERROR(SUM(Acta_Entrega!Q:Q),0)</f>
        <v/>
      </c>
    </row>
    <row r="12" ht="22" customHeight="1">
      <c r="A12" s="19" t="inlineStr">
        <is>
          <t>Total diferencia a favor arrendatario</t>
        </is>
      </c>
      <c r="B12" s="38">
        <f>IFERROR(SUM(Acta_Entrega!R:R),0)</f>
        <v/>
      </c>
    </row>
    <row r="13" ht="22" customHeight="1">
      <c r="A13" s="19" t="inlineStr">
        <is>
          <t>Nº de incidencias detectadas</t>
        </is>
      </c>
      <c r="B13" s="20">
        <f>IFERROR(COUNTIF(Acta_Entrega!N:N,"Con incidencias"),0)</f>
        <v/>
      </c>
    </row>
    <row r="14" ht="22" customHeight="1">
      <c r="A14" s="19" t="inlineStr">
        <is>
          <t>Nº de actas sin conformidad</t>
        </is>
      </c>
      <c r="B14" s="20">
        <f>IFERROR(COUNTIF(Acta_Entrega!V:V,"No"),0)</f>
        <v/>
      </c>
    </row>
    <row r="15"/>
    <row r="16">
      <c r="A16" s="24" t="inlineStr">
        <is>
          <t>DATOS PARA GRÁFICOS</t>
        </is>
      </c>
    </row>
    <row r="17">
      <c r="A17" s="25" t="inlineStr">
        <is>
          <t>Tipo de acta</t>
        </is>
      </c>
      <c r="B17" s="25" t="inlineStr">
        <is>
          <t>Cantidad</t>
        </is>
      </c>
      <c r="D17" s="25" t="inlineStr">
        <is>
          <t>Estado vivienda</t>
        </is>
      </c>
      <c r="E17" s="25" t="inlineStr">
        <is>
          <t>Cantidad</t>
        </is>
      </c>
    </row>
    <row r="18">
      <c r="A18" s="26" t="inlineStr">
        <is>
          <t>Entrega</t>
        </is>
      </c>
      <c r="B18" s="27">
        <f>COUNTIF(Acta_Entrega!C:C,"Entrega")</f>
        <v/>
      </c>
      <c r="D18" s="26" t="inlineStr">
        <is>
          <t>Excelente</t>
        </is>
      </c>
      <c r="E18" s="27">
        <f>COUNTIF(Acta_Entrega!N:N,"Excelente")</f>
        <v/>
      </c>
    </row>
    <row r="19">
      <c r="A19" s="26" t="inlineStr">
        <is>
          <t>Devolución</t>
        </is>
      </c>
      <c r="B19" s="27">
        <f>COUNTIF(Acta_Entrega!C:C,"Devolución")</f>
        <v/>
      </c>
      <c r="D19" s="26" t="inlineStr">
        <is>
          <t>Bueno</t>
        </is>
      </c>
      <c r="E19" s="27">
        <f>COUNTIF(Acta_Entrega!N:N,"Bueno")</f>
        <v/>
      </c>
    </row>
    <row r="20">
      <c r="A20" s="26" t="inlineStr">
        <is>
          <t>Entrega parcial</t>
        </is>
      </c>
      <c r="B20" s="27">
        <f>COUNTIF(Acta_Entrega!C:C,"Entrega parcial")</f>
        <v/>
      </c>
      <c r="D20" s="26" t="inlineStr">
        <is>
          <t>Con incidencias</t>
        </is>
      </c>
      <c r="E20" s="27">
        <f>COUNTIF(Acta_Entrega!N:N,"Con incidencias")</f>
        <v/>
      </c>
    </row>
    <row r="21">
      <c r="D21" s="26" t="inlineStr">
        <is>
          <t>Pendiente de revisión</t>
        </is>
      </c>
      <c r="E21" s="27">
        <f>COUNTIF(Acta_Entrega!N:N,"Pendiente de revisión")</f>
        <v/>
      </c>
    </row>
  </sheetData>
  <mergeCells count="2">
    <mergeCell ref="A1:F1"/>
    <mergeCell ref="A2:F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</cols>
  <sheetData>
    <row r="1" ht="36" customHeight="1">
      <c r="A1" s="28" t="inlineStr">
        <is>
          <t>INSTRUCCIONES DE USO — ACTA DE ENTREGA DE LLAVES DEL ARRENDAMIENTO</t>
        </is>
      </c>
      <c r="B1" s="17" t="n"/>
      <c r="C1" s="18" t="n"/>
    </row>
    <row r="2"/>
    <row r="3" ht="20" customHeight="1">
      <c r="A3" s="29" t="inlineStr">
        <is>
          <t>SECCIÓN</t>
        </is>
      </c>
      <c r="B3" s="17" t="n"/>
      <c r="C3" s="18" t="n"/>
    </row>
    <row r="4" ht="20" customHeight="1">
      <c r="A4" s="30" t="inlineStr">
        <is>
          <t>1. CÓMO REGISTRAR UN ACTA</t>
        </is>
      </c>
      <c r="B4" s="17" t="n"/>
      <c r="C4" s="18" t="n"/>
    </row>
    <row r="5" ht="18" customHeight="1">
      <c r="B5" s="31" t="inlineStr">
        <is>
          <t>ID Acta</t>
        </is>
      </c>
      <c r="C5" s="6" t="inlineStr">
        <is>
          <t>Asigne un identificador único por cada acta (ej.: ACT-001, ACT-002...).</t>
        </is>
      </c>
    </row>
    <row r="6" ht="18" customHeight="1">
      <c r="B6" s="31" t="inlineStr">
        <is>
          <t>Fecha del acta</t>
        </is>
      </c>
      <c r="C6" s="6" t="inlineStr">
        <is>
          <t>Indique la fecha en formato DD/MM/AAAA. Debe coincidir con el día de la firma presencial.</t>
        </is>
      </c>
    </row>
    <row r="7" ht="18" customHeight="1">
      <c r="B7" s="31" t="inlineStr">
        <is>
          <t>Tipo de acta</t>
        </is>
      </c>
      <c r="C7" s="6" t="inlineStr">
        <is>
          <t>Seleccione del desplegable: 'Entrega' (inicio arrendamiento), 'Devolución' (fin) o 'Entrega parcial' (llaves/mandos pendientes).</t>
        </is>
      </c>
    </row>
    <row r="8" ht="18" customHeight="1">
      <c r="B8" s="31" t="inlineStr">
        <is>
          <t>Arrendatario/a y Arrendador/a</t>
        </is>
      </c>
      <c r="C8" s="6" t="inlineStr">
        <is>
          <t>Nombre completo. Para sociedades, incluir nombre legal y CIF.</t>
        </is>
      </c>
    </row>
    <row r="9" ht="18" customHeight="1">
      <c r="B9" s="31" t="inlineStr">
        <is>
          <t>NIF</t>
        </is>
      </c>
      <c r="C9" s="6" t="inlineStr">
        <is>
          <t>NIF/NIE/CIF válido, 8 dígitos + letra (ej.: 12345678Z). Obligatorio para ambas partes.</t>
        </is>
      </c>
    </row>
    <row r="10" ht="18" customHeight="1">
      <c r="B10" s="31" t="inlineStr">
        <is>
          <t>Dirección y municipio</t>
        </is>
      </c>
      <c r="C10" s="6" t="inlineStr">
        <is>
          <t>Dirección completa del inmueble objeto del arrendamiento.</t>
        </is>
      </c>
    </row>
    <row r="11" ht="20" customHeight="1">
      <c r="A11" s="30" t="inlineStr">
        <is>
          <t>2. REFERENCIA CATASTRAL</t>
        </is>
      </c>
      <c r="B11" s="17" t="n"/>
      <c r="C11" s="18" t="n"/>
    </row>
    <row r="12" ht="18" customHeight="1">
      <c r="B12" s="31" t="inlineStr">
        <is>
          <t>¿Qué es?</t>
        </is>
      </c>
      <c r="C12" s="6" t="inlineStr">
        <is>
          <t>Código alfanumérico de 20 caracteres que identifica de forma única cada inmueble en el Catastro Inmobiliario español. Ejemplo: 9872301VK0000101.</t>
        </is>
      </c>
    </row>
    <row r="13" ht="18" customHeight="1">
      <c r="B13" s="31" t="inlineStr">
        <is>
          <t>¿Dónde consultarla?</t>
        </is>
      </c>
      <c r="C13" s="6" t="inlineStr">
        <is>
          <t>En el recibo del IBI, en la escritura de compraventa, o en la Sede Electrónica del Catastro: www.sedecatastro.gob.es</t>
        </is>
      </c>
    </row>
    <row r="14" ht="20" customHeight="1">
      <c r="A14" s="30" t="inlineStr">
        <is>
          <t>3. LLAVES Y MANDOS</t>
        </is>
      </c>
      <c r="B14" s="17" t="n"/>
      <c r="C14" s="18" t="n"/>
    </row>
    <row r="15" ht="18" customHeight="1">
      <c r="B15" s="31" t="inlineStr">
        <is>
          <t>Nº de llaves entregadas</t>
        </is>
      </c>
      <c r="C15" s="6" t="inlineStr">
        <is>
          <t>Registre exactamente cuántas llaves físicas se entregan (portal, vivienda, trastero, garaje...).</t>
        </is>
      </c>
    </row>
    <row r="16" ht="18" customHeight="1">
      <c r="B16" s="31" t="inlineStr">
        <is>
          <t>Nº de mandos/tarjetas</t>
        </is>
      </c>
      <c r="C16" s="6" t="inlineStr">
        <is>
          <t>Incluya mandos de garaje, tarjetas de acceso comunitario, llaves magnéticas, etc.</t>
        </is>
      </c>
    </row>
    <row r="17" ht="18" customHeight="1">
      <c r="B17" s="31" t="inlineStr">
        <is>
          <t>Inventario revisado</t>
        </is>
      </c>
      <c r="C17" s="6" t="inlineStr">
        <is>
          <t>Marque 'Sí' solo si ambas partes han revisado y aceptado el inventario de la vivienda.</t>
        </is>
      </c>
    </row>
    <row r="18" ht="20" customHeight="1">
      <c r="A18" s="30" t="inlineStr">
        <is>
          <t>4. FIANZA Y DEVOLUCIÓN</t>
        </is>
      </c>
      <c r="B18" s="17" t="n"/>
      <c r="C18" s="18" t="n"/>
    </row>
    <row r="19" ht="18" customHeight="1">
      <c r="B19" s="31" t="inlineStr">
        <is>
          <t>Fianza depositada</t>
        </is>
      </c>
      <c r="C19" s="6" t="inlineStr">
        <is>
          <t>Según el Art. 36 LAU: 1 mensualidad de renta para viviendas. Debe depositarse en el organismo autonómico competente (IVIMA, INCASÒL, AVSA, etc.).</t>
        </is>
      </c>
    </row>
    <row r="20" ht="18" customHeight="1">
      <c r="B20" s="31" t="inlineStr">
        <is>
          <t>Importe devuelto</t>
        </is>
      </c>
      <c r="C20" s="6" t="inlineStr">
        <is>
          <t>Rellene solo en actas de Devolución. Importe efectivamente restituido al arrendatario.</t>
        </is>
      </c>
    </row>
    <row r="21" ht="18" customHeight="1">
      <c r="B21" s="31" t="inlineStr">
        <is>
          <t>Diferencia a favor del arrendatario</t>
        </is>
      </c>
      <c r="C21" s="6" t="inlineStr">
        <is>
          <t>Calculado automáticamente: =MAX(0, Importe devuelto - Fianza depositada). Si es positivo, el arrendador devuelve más de lo depositado.</t>
        </is>
      </c>
    </row>
    <row r="22" ht="18" customHeight="1">
      <c r="B22" s="31" t="inlineStr">
        <is>
          <t>Plazo de devolución</t>
        </is>
      </c>
      <c r="C22" s="6" t="inlineStr">
        <is>
          <t>El arrendador dispone de 1 mes desde la devolución de las llaves para devolver la fianza (Art. 36.4 LAU). Pasado este plazo, genera intereses legales.</t>
        </is>
      </c>
    </row>
    <row r="23" ht="20" customHeight="1">
      <c r="A23" s="30" t="inlineStr">
        <is>
          <t>5. ESTADO DE LA VIVIENDA</t>
        </is>
      </c>
      <c r="B23" s="17" t="n"/>
      <c r="C23" s="18" t="n"/>
    </row>
    <row r="24" ht="18" customHeight="1">
      <c r="B24" s="31" t="inlineStr">
        <is>
          <t>Excelente</t>
        </is>
      </c>
      <c r="C24" s="6" t="inlineStr">
        <is>
          <t>Sin desperfectos. Pintura, suelos, instalaciones en perfecto estado.</t>
        </is>
      </c>
    </row>
    <row r="25" ht="18" customHeight="1">
      <c r="B25" s="31" t="inlineStr">
        <is>
          <t>Bueno</t>
        </is>
      </c>
      <c r="C25" s="6" t="inlineStr">
        <is>
          <t>Estado correcto con desgaste normal de uso. Sin reclamaciones económicas.</t>
        </is>
      </c>
    </row>
    <row r="26" ht="18" customHeight="1">
      <c r="B26" s="31" t="inlineStr">
        <is>
          <t>Con incidencias</t>
        </is>
      </c>
      <c r="C26" s="6" t="inlineStr">
        <is>
          <t>Existen desperfectos que pueden dar lugar a retención parcial de fianza. Documentar en Observaciones.</t>
        </is>
      </c>
    </row>
    <row r="27" ht="18" customHeight="1">
      <c r="B27" s="31" t="inlineStr">
        <is>
          <t>Pendiente de revisión</t>
        </is>
      </c>
      <c r="C27" s="6" t="inlineStr">
        <is>
          <t>La inspección no ha concluido. Plazo máximo 72 horas para cierre del acta.</t>
        </is>
      </c>
    </row>
    <row r="28" ht="20" customHeight="1">
      <c r="A28" s="30" t="inlineStr">
        <is>
          <t>6. CONFORMIDAD Y FIRMA</t>
        </is>
      </c>
      <c r="B28" s="17" t="n"/>
      <c r="C28" s="18" t="n"/>
    </row>
    <row r="29" ht="18" customHeight="1">
      <c r="B29" s="31" t="inlineStr">
        <is>
          <t>Conformidad automática</t>
        </is>
      </c>
      <c r="C29" s="6" t="inlineStr">
        <is>
          <t>La columna 'Conformidad' se calcula automáticamente: 'Sí' si Estado='Bueno' Y Nº llaves &gt; 0.</t>
        </is>
      </c>
    </row>
    <row r="30" ht="18" customHeight="1">
      <c r="B30" s="31" t="inlineStr">
        <is>
          <t>Firmas</t>
        </is>
      </c>
      <c r="C30" s="6" t="inlineStr">
        <is>
          <t>Ambas partes deben firmar el acta. En caso de firma electrónica, indicar el sistema usado (ej.: AutoFirma, DocuSign).</t>
        </is>
      </c>
    </row>
    <row r="31" ht="18" customHeight="1">
      <c r="B31" s="31" t="inlineStr">
        <is>
          <t>Valor legal</t>
        </is>
      </c>
      <c r="C31" s="6" t="inlineStr">
        <is>
          <t>El acta firmada por ambas partes tiene pleno valor probatorio en caso de litigio. Conservar copia durante 5 años.</t>
        </is>
      </c>
    </row>
    <row r="32" ht="20" customHeight="1">
      <c r="A32" s="30" t="inlineStr">
        <is>
          <t>7. INDICACIONES DE COLOR</t>
        </is>
      </c>
      <c r="B32" s="17" t="n"/>
      <c r="C32" s="18" t="n"/>
    </row>
    <row r="33" ht="18" customHeight="1">
      <c r="B33" s="31" t="inlineStr">
        <is>
          <t>🟡 Amarillo (#FFFBEB)</t>
        </is>
      </c>
      <c r="C33" s="6" t="inlineStr">
        <is>
          <t>Celdas de entrada — el usuario debe introducir datos manualmente.</t>
        </is>
      </c>
    </row>
    <row r="34" ht="18" customHeight="1">
      <c r="B34" s="31" t="inlineStr">
        <is>
          <t>🟢 Verde (#16A34A)</t>
        </is>
      </c>
      <c r="C34" s="6" t="inlineStr">
        <is>
          <t>Valores positivos o situación favorable (diferencia a favor del arrendatario).</t>
        </is>
      </c>
    </row>
    <row r="35" ht="18" customHeight="1">
      <c r="B35" s="31" t="inlineStr">
        <is>
          <t>🔴 Rojo (#DC2626)</t>
        </is>
      </c>
      <c r="C35" s="6" t="inlineStr">
        <is>
          <t>Alertas o incidencias detectadas en el estado de la vivienda.</t>
        </is>
      </c>
    </row>
    <row r="36" ht="18" customHeight="1">
      <c r="B36" s="31" t="inlineStr">
        <is>
          <t>🟦 Azul oscuro (#1E293B)</t>
        </is>
      </c>
      <c r="C36" s="6" t="inlineStr">
        <is>
          <t>Encabezados de tabla — no modificar.</t>
        </is>
      </c>
    </row>
    <row r="37" ht="20" customHeight="1">
      <c r="A37" s="30" t="inlineStr">
        <is>
          <t>8. NORMATIVA APLICABLE</t>
        </is>
      </c>
      <c r="B37" s="17" t="n"/>
      <c r="C37" s="18" t="n"/>
    </row>
    <row r="38" ht="18" customHeight="1">
      <c r="B38" s="31" t="inlineStr">
        <is>
          <t>LAU</t>
        </is>
      </c>
      <c r="C38" s="6" t="inlineStr">
        <is>
          <t>Ley 29/1994, de 24 de noviembre, de Arrendamientos Urbanos (y sus modificaciones posteriores).</t>
        </is>
      </c>
    </row>
    <row r="39" ht="18" customHeight="1">
      <c r="B39" s="31" t="inlineStr">
        <is>
          <t>Real Decreto 297/1996</t>
        </is>
      </c>
      <c r="C39" s="6" t="inlineStr">
        <is>
          <t>Regula el depósito de fianzas en arrendamientos de fincas urbanas.</t>
        </is>
      </c>
    </row>
    <row r="40" ht="18" customHeight="1">
      <c r="B40" s="31" t="inlineStr">
        <is>
          <t>Código Civil</t>
        </is>
      </c>
      <c r="C40" s="6" t="inlineStr">
        <is>
          <t>Arts. 1254-1314 sobre contratos y obligaciones derivadas del arrendamiento.</t>
        </is>
      </c>
    </row>
    <row r="41" ht="18" customHeight="1">
      <c r="B41" s="31" t="inlineStr">
        <is>
          <t>RGPD</t>
        </is>
      </c>
      <c r="C41" s="6" t="inlineStr">
        <is>
          <t>Datos personales (NIF, nombre) tratados conforme al Reglamento UE 2016/679.</t>
        </is>
      </c>
    </row>
    <row r="42"/>
    <row r="43">
      <c r="B43" s="32" t="inlineStr">
        <is>
          <t>Versión: 1.0  |  Fecha: 01/06/2026  |  Elaborado por: Gestoría Inmobiliaria Profesional</t>
        </is>
      </c>
    </row>
  </sheetData>
  <mergeCells count="11">
    <mergeCell ref="A1:C1"/>
    <mergeCell ref="A3:C3"/>
    <mergeCell ref="A4:C4"/>
    <mergeCell ref="A11:C11"/>
    <mergeCell ref="A14:C14"/>
    <mergeCell ref="A18:C18"/>
    <mergeCell ref="A23:C23"/>
    <mergeCell ref="A28:C28"/>
    <mergeCell ref="A32:C32"/>
    <mergeCell ref="A37:C37"/>
    <mergeCell ref="B43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2026-06-19T11:32:33Z</dcterms:created>
  <dcterms:modified xmlns:dcterms="http://purl.org/dc/terms/" xmlns:xsi="http://www.w3.org/2001/XMLSchema-instance" xsi:type="dcterms:W3CDTF">2026-06-19T11:32:33Z</dcterms:modified>
</cp:coreProperties>
</file>